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xr:revisionPtr revIDLastSave="0" documentId="13_ncr:1_{4BD806C6-4C81-40D9-8D7F-E93566734A46}" xr6:coauthVersionLast="47" xr6:coauthVersionMax="47" xr10:uidLastSave="{00000000-0000-0000-0000-000000000000}"/>
  <bookViews>
    <workbookView xWindow="0" yWindow="0" windowWidth="2400" windowHeight="585" xr2:uid="{00000000-000D-0000-FFFF-FFFF00000000}"/>
  </bookViews>
  <sheets>
    <sheet name="Cars" sheetId="54" r:id="rId1"/>
    <sheet name="Book Details" sheetId="53" r:id="rId2"/>
    <sheet name="Dec22" sheetId="1" r:id="rId3"/>
    <sheet name="Jan23" sheetId="40" r:id="rId4"/>
    <sheet name="Feb23" sheetId="41" r:id="rId5"/>
    <sheet name="Mar23" sheetId="42" r:id="rId6"/>
    <sheet name="Apr23" sheetId="43" r:id="rId7"/>
    <sheet name="May23" sheetId="44" r:id="rId8"/>
    <sheet name="Jun23" sheetId="45" r:id="rId9"/>
    <sheet name="Jul23" sheetId="46" r:id="rId10"/>
    <sheet name="Aug23" sheetId="47" r:id="rId11"/>
    <sheet name="Sep23" sheetId="48" r:id="rId12"/>
    <sheet name="Oct23" sheetId="49" r:id="rId13"/>
    <sheet name="Nov23" sheetId="50" r:id="rId14"/>
    <sheet name="About" sheetId="51" r:id="rId15"/>
    <sheet name="Annual Summary" sheetId="52" r:id="rId16"/>
  </sheets>
  <definedNames>
    <definedName name="_xlnm.Print_Area" localSheetId="6">'Apr23'!$A$1:$Z$45</definedName>
    <definedName name="_xlnm.Print_Area" localSheetId="10">'Aug23'!$A$1:$Z$45</definedName>
    <definedName name="_xlnm.Print_Area" localSheetId="2">'Dec22'!$A$1:$Z$45</definedName>
    <definedName name="_xlnm.Print_Area" localSheetId="4">'Feb23'!$A$1:$Z$45</definedName>
    <definedName name="_xlnm.Print_Area" localSheetId="3">'Jan23'!$A$1:$Z$45</definedName>
    <definedName name="_xlnm.Print_Area" localSheetId="9">'Jul23'!$A$1:$Z$45</definedName>
    <definedName name="_xlnm.Print_Area" localSheetId="8">'Jun23'!$A$1:$Z$45</definedName>
    <definedName name="_xlnm.Print_Area" localSheetId="5">'Mar23'!$A$1:$Z$45</definedName>
    <definedName name="_xlnm.Print_Area" localSheetId="7">'May23'!$A$1:$Z$45</definedName>
    <definedName name="_xlnm.Print_Area" localSheetId="13">'Nov23'!$A$1:$Z$45</definedName>
    <definedName name="_xlnm.Print_Area" localSheetId="12">'Oct23'!$A$1:$Z$45</definedName>
    <definedName name="_xlnm.Print_Area" localSheetId="11">'Sep23'!$A$1:$Z$45</definedName>
    <definedName name="start_day">'Dec22'!$AD$24</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52" l="1"/>
  <c r="C24" i="52"/>
  <c r="A1" i="50" l="1"/>
  <c r="A1" i="49"/>
  <c r="A1" i="48"/>
  <c r="A1" i="47"/>
  <c r="A1" i="46"/>
  <c r="A1" i="45"/>
  <c r="A1" i="44"/>
  <c r="A1" i="43"/>
  <c r="A1" i="42"/>
  <c r="A1" i="41"/>
  <c r="A1" i="40"/>
  <c r="A1" i="1" l="1"/>
  <c r="K1" i="50" l="1"/>
  <c r="L8" i="50" s="1"/>
  <c r="A10" i="49"/>
  <c r="A10" i="48"/>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s="1"/>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<sst xmlns="http://schemas.openxmlformats.org/spreadsheetml/2006/main" count="6058" uniqueCount="3031">
  <si>
    <t>Notes</t>
  </si>
  <si>
    <t>Year</t>
  </si>
  <si>
    <t>Start Month</t>
  </si>
  <si>
    <t>Start Day of Week</t>
  </si>
  <si>
    <t>https://www.vertex42.com/calendars/</t>
  </si>
  <si>
    <t>Calendar Templates by Vertex42</t>
  </si>
  <si>
    <t>About Vertex42</t>
  </si>
  <si>
    <r>
      <t>Step 1:</t>
    </r>
    <r>
      <rPr>
        <b/>
        <sz val="12"/>
        <color theme="1" tint="0.34998626667073579"/>
        <rFont val="Calibri"/>
        <family val="2"/>
        <scheme val="minor"/>
      </rPr>
      <t xml:space="preserve"> Enter the Year and Start Month</t>
    </r>
  </si>
  <si>
    <r>
      <t>Step 2:</t>
    </r>
    <r>
      <rPr>
        <b/>
        <sz val="12"/>
        <color theme="1" tint="0.34998626667073579"/>
        <rFont val="Calibri"/>
        <family val="2"/>
        <scheme val="minor"/>
      </rPr>
      <t xml:space="preserve"> Choose the Start Day</t>
    </r>
  </si>
  <si>
    <r>
      <t>Step 3:</t>
    </r>
    <r>
      <rPr>
        <b/>
        <sz val="12"/>
        <color theme="1" tint="0.34998626667073579"/>
        <rFont val="Calibri"/>
        <family val="2"/>
        <scheme val="minor"/>
      </rPr>
      <t xml:space="preserve"> Customize the Theme Colors / Fonts</t>
    </r>
  </si>
  <si>
    <r>
      <t>Step 4:</t>
    </r>
    <r>
      <rPr>
        <b/>
        <sz val="12"/>
        <color theme="1" tint="0.34998626667073579"/>
        <rFont val="Calibri"/>
        <family val="2"/>
        <scheme val="minor"/>
      </rPr>
      <t xml:space="preserve"> Print to Paper or PDF</t>
    </r>
  </si>
  <si>
    <t>Go to Page Layout &gt; Themes to choose</t>
  </si>
  <si>
    <t>different colors and fonts.</t>
  </si>
  <si>
    <t>Print the entire workbook, or print</t>
  </si>
  <si>
    <t>only the selected worksheets.</t>
  </si>
  <si>
    <t>About This Template</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</si>
  <si>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</si>
  <si>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</si>
  <si>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CALENDAR TEMPLATES by Vertex42.com</t>
  </si>
  <si>
    <t>More Calendar Templates</t>
  </si>
  <si>
    <t>Visit Vertex42.com to download a variety of different calendar templates.</t>
  </si>
  <si>
    <t>Create and print a 12-month calendar for your family, business, or school using this template provided by Vertex42.com. Enter the year and start month, then choose to begin each week on Sunday or Monday. Small previous and next month calendars at the top of the page provide a useful reference. Share and edit collaboratively or print a calendar for your wall, desk, fridge, or planner. Works for 2018, 2019, 2010, and beyond.</t>
  </si>
  <si>
    <t>Make</t>
  </si>
  <si>
    <t>Model</t>
  </si>
  <si>
    <t>REGN</t>
  </si>
  <si>
    <t>WOF</t>
  </si>
  <si>
    <t>Current Rego</t>
  </si>
  <si>
    <t>Rego Exemption</t>
  </si>
  <si>
    <t>On Website</t>
  </si>
  <si>
    <t>Resto Required</t>
  </si>
  <si>
    <t>Convertible
 SUV / Van
 Wagon / Ute
 Motorbike
 Trailer</t>
  </si>
  <si>
    <t>LHD</t>
  </si>
  <si>
    <t>Colour</t>
  </si>
  <si>
    <t>OWNER</t>
  </si>
  <si>
    <t>COMMENT</t>
  </si>
  <si>
    <t>Almac</t>
  </si>
  <si>
    <t>TG</t>
  </si>
  <si>
    <t>RF6520</t>
  </si>
  <si>
    <t>26/10/2019</t>
  </si>
  <si>
    <t>on hold</t>
  </si>
  <si>
    <t>C</t>
  </si>
  <si>
    <t>Red</t>
  </si>
  <si>
    <t>UNIQUE</t>
  </si>
  <si>
    <t>COF</t>
  </si>
  <si>
    <t>Austin</t>
  </si>
  <si>
    <t>Clubman</t>
  </si>
  <si>
    <t>WR5314</t>
  </si>
  <si>
    <t>x</t>
  </si>
  <si>
    <t>HT</t>
  </si>
  <si>
    <t>Orange</t>
  </si>
  <si>
    <t>A60</t>
  </si>
  <si>
    <t>FX3440</t>
  </si>
  <si>
    <t>15/06/2017</t>
  </si>
  <si>
    <t>22/03/2023</t>
  </si>
  <si>
    <t>Van</t>
  </si>
  <si>
    <t>White</t>
  </si>
  <si>
    <t>Bentley</t>
  </si>
  <si>
    <t>Turbo R</t>
  </si>
  <si>
    <t>JSL204</t>
  </si>
  <si>
    <t>21/10/2021</t>
  </si>
  <si>
    <t>Blue</t>
  </si>
  <si>
    <t>BMW</t>
  </si>
  <si>
    <t>Z3</t>
  </si>
  <si>
    <t>DGF73</t>
  </si>
  <si>
    <t>27/05/2020</t>
  </si>
  <si>
    <t>Silver</t>
  </si>
  <si>
    <t>MWL</t>
  </si>
  <si>
    <t>R1150</t>
  </si>
  <si>
    <t>90WAG</t>
  </si>
  <si>
    <t>POA</t>
  </si>
  <si>
    <t>MB</t>
  </si>
  <si>
    <t>Buell</t>
  </si>
  <si>
    <t>Ulysses</t>
  </si>
  <si>
    <t>A8BKC</t>
  </si>
  <si>
    <t>30/07/2021</t>
  </si>
  <si>
    <t>18/05/2023</t>
  </si>
  <si>
    <t>Black</t>
  </si>
  <si>
    <t>Buick</t>
  </si>
  <si>
    <t>Special</t>
  </si>
  <si>
    <t>M BUICK</t>
  </si>
  <si>
    <t>Blue / White</t>
  </si>
  <si>
    <t>JCZ837</t>
  </si>
  <si>
    <t>Cadilac</t>
  </si>
  <si>
    <t>Seville</t>
  </si>
  <si>
    <t>BKR948</t>
  </si>
  <si>
    <t>Blue/Grey</t>
  </si>
  <si>
    <t>Escalade</t>
  </si>
  <si>
    <t>GHZ505</t>
  </si>
  <si>
    <t>SUV</t>
  </si>
  <si>
    <t>Captain America</t>
  </si>
  <si>
    <t>Panzer</t>
  </si>
  <si>
    <t>C9PUY</t>
  </si>
  <si>
    <t>Chevrolet</t>
  </si>
  <si>
    <t>Blazer</t>
  </si>
  <si>
    <t>OA218</t>
  </si>
  <si>
    <t>25/05/2009</t>
  </si>
  <si>
    <t>MSW</t>
  </si>
  <si>
    <t>XU4850</t>
  </si>
  <si>
    <t>14/04/2023</t>
  </si>
  <si>
    <t>Not on Yet</t>
  </si>
  <si>
    <t>Red / White</t>
  </si>
  <si>
    <t>Malibu</t>
  </si>
  <si>
    <t>DO3270</t>
  </si>
  <si>
    <t>19/08/2010</t>
  </si>
  <si>
    <t>Wagon</t>
  </si>
  <si>
    <t>Silverado C2500</t>
  </si>
  <si>
    <t>XB1581</t>
  </si>
  <si>
    <t>Chevrolet Al Camino</t>
  </si>
  <si>
    <t>El Camino</t>
  </si>
  <si>
    <t>HWC393</t>
  </si>
  <si>
    <t>16/08/2022</t>
  </si>
  <si>
    <t>20/03/2023</t>
  </si>
  <si>
    <t>Ute</t>
  </si>
  <si>
    <t>Chevrolet Beauville</t>
  </si>
  <si>
    <t>Beauville</t>
  </si>
  <si>
    <t>LLN504</t>
  </si>
  <si>
    <t>Green</t>
  </si>
  <si>
    <t>Chevrolet Camaro</t>
  </si>
  <si>
    <t>Camaro Z28</t>
  </si>
  <si>
    <t>FKJ142</t>
  </si>
  <si>
    <t>19/03/2023</t>
  </si>
  <si>
    <t>HHG372</t>
  </si>
  <si>
    <t>25/03/2023</t>
  </si>
  <si>
    <t>Chevrolet Corvette</t>
  </si>
  <si>
    <t>Corvette</t>
  </si>
  <si>
    <t>CCE399</t>
  </si>
  <si>
    <t>16/11/2021</t>
  </si>
  <si>
    <t>Chevrolet Impala</t>
  </si>
  <si>
    <t>Impala</t>
  </si>
  <si>
    <t>EJ5828</t>
  </si>
  <si>
    <t>28/10/2005</t>
  </si>
  <si>
    <t>28/02/2023</t>
  </si>
  <si>
    <t>RESTO</t>
  </si>
  <si>
    <t>JMG281</t>
  </si>
  <si>
    <t>Gold</t>
  </si>
  <si>
    <t>PINKV8</t>
  </si>
  <si>
    <t>Pink</t>
  </si>
  <si>
    <t>Daimler</t>
  </si>
  <si>
    <t>Sovereign</t>
  </si>
  <si>
    <t>MW3320</t>
  </si>
  <si>
    <t>no details</t>
  </si>
  <si>
    <t>Dodge</t>
  </si>
  <si>
    <t>Roadster</t>
  </si>
  <si>
    <t>26DODG</t>
  </si>
  <si>
    <t>Essex</t>
  </si>
  <si>
    <t>Super 6</t>
  </si>
  <si>
    <t>BN6665</t>
  </si>
  <si>
    <t>13/04/2023</t>
  </si>
  <si>
    <t>Ford</t>
  </si>
  <si>
    <t>Motel T</t>
  </si>
  <si>
    <t>24T</t>
  </si>
  <si>
    <t>15/08/2021</t>
  </si>
  <si>
    <t>15 CWT</t>
  </si>
  <si>
    <t>OR7390</t>
  </si>
  <si>
    <t>Green Truck</t>
  </si>
  <si>
    <t>NO DETAILS</t>
  </si>
  <si>
    <t>BKF864</t>
  </si>
  <si>
    <t>17/03/2023</t>
  </si>
  <si>
    <t>Yellow / Black</t>
  </si>
  <si>
    <t>Custom Winnebago</t>
  </si>
  <si>
    <t>JQS293</t>
  </si>
  <si>
    <t>29/03/2023</t>
  </si>
  <si>
    <t>Ford Mustang Blue</t>
  </si>
  <si>
    <t>Mustang</t>
  </si>
  <si>
    <t>SD7370</t>
  </si>
  <si>
    <t>Ford Mustang Red</t>
  </si>
  <si>
    <t>SN6734</t>
  </si>
  <si>
    <t>Ford Mustang White</t>
  </si>
  <si>
    <t>Ford Mustang Yellow</t>
  </si>
  <si>
    <t>AJJ946</t>
  </si>
  <si>
    <t>28/07/2022</t>
  </si>
  <si>
    <t>Yellow</t>
  </si>
  <si>
    <t>Harley Davidson</t>
  </si>
  <si>
    <t>DYNA Wideglide</t>
  </si>
  <si>
    <t>96WBF</t>
  </si>
  <si>
    <t>Silver / Black</t>
  </si>
  <si>
    <t>Solftail - Fatboy</t>
  </si>
  <si>
    <t>15WDD</t>
  </si>
  <si>
    <t>Electraglide</t>
  </si>
  <si>
    <t>C1AEP</t>
  </si>
  <si>
    <t>Red / Grey</t>
  </si>
  <si>
    <t>27YRH</t>
  </si>
  <si>
    <t>Hyster</t>
  </si>
  <si>
    <t>H50F</t>
  </si>
  <si>
    <t>GY81</t>
  </si>
  <si>
    <t>expired</t>
  </si>
  <si>
    <t>Green Mobile Machine</t>
  </si>
  <si>
    <t>International</t>
  </si>
  <si>
    <t>ACCO 1810A</t>
  </si>
  <si>
    <t>HO5759</t>
  </si>
  <si>
    <t>Fire Truck</t>
  </si>
  <si>
    <t>Rego lapsed 2009</t>
  </si>
  <si>
    <t>Ironhorse</t>
  </si>
  <si>
    <t>83ZTL</t>
  </si>
  <si>
    <t>A5ZCB</t>
  </si>
  <si>
    <t>Jaguar</t>
  </si>
  <si>
    <t>XK8</t>
  </si>
  <si>
    <t>HNN924</t>
  </si>
  <si>
    <t>XJ12</t>
  </si>
  <si>
    <t>CGS961</t>
  </si>
  <si>
    <t>CHECK</t>
  </si>
  <si>
    <t>XJ</t>
  </si>
  <si>
    <t>END56</t>
  </si>
  <si>
    <t>XJ6</t>
  </si>
  <si>
    <t>FY9666</t>
  </si>
  <si>
    <t>21/02/2023</t>
  </si>
  <si>
    <t>7OXJ6</t>
  </si>
  <si>
    <t>HD6084</t>
  </si>
  <si>
    <t>IH4777</t>
  </si>
  <si>
    <t>XKR8</t>
  </si>
  <si>
    <t>ZC3486</t>
  </si>
  <si>
    <t>XJR8</t>
  </si>
  <si>
    <t>BKU899</t>
  </si>
  <si>
    <t>JGG927</t>
  </si>
  <si>
    <t>Cathrine</t>
  </si>
  <si>
    <t>DSJ861</t>
  </si>
  <si>
    <t xml:space="preserve">Jaguar </t>
  </si>
  <si>
    <t>DPA752</t>
  </si>
  <si>
    <t>16/09/2022</t>
  </si>
  <si>
    <t>XJ8</t>
  </si>
  <si>
    <t>FGY862</t>
  </si>
  <si>
    <t>28/01/2023</t>
  </si>
  <si>
    <t>Jaguar 60 MkII</t>
  </si>
  <si>
    <t>Mark II</t>
  </si>
  <si>
    <t>NR4413</t>
  </si>
  <si>
    <t>28/08/2022</t>
  </si>
  <si>
    <t>Being repaired</t>
  </si>
  <si>
    <t>Jaguar 61 MkII</t>
  </si>
  <si>
    <t>MK2CAT</t>
  </si>
  <si>
    <t>19/04/2023</t>
  </si>
  <si>
    <t>Jaguar 62 MkII</t>
  </si>
  <si>
    <t>XU9194</t>
  </si>
  <si>
    <t>Grey</t>
  </si>
  <si>
    <t>Jaguar E-Type</t>
  </si>
  <si>
    <t>E-Type</t>
  </si>
  <si>
    <t>HF6541</t>
  </si>
  <si>
    <t>MZ12</t>
  </si>
  <si>
    <t>Jaguar E-Type Roadster</t>
  </si>
  <si>
    <t>E-Type Roadster</t>
  </si>
  <si>
    <t>ETI963</t>
  </si>
  <si>
    <t>Jaguar Sovereign</t>
  </si>
  <si>
    <t>CUD606</t>
  </si>
  <si>
    <t>Jaguar S-Type</t>
  </si>
  <si>
    <t>S-Type</t>
  </si>
  <si>
    <t>CGQ278</t>
  </si>
  <si>
    <t>18/05/2020</t>
  </si>
  <si>
    <t>$295 / $500</t>
  </si>
  <si>
    <t>DYM856</t>
  </si>
  <si>
    <t>15/05/2020</t>
  </si>
  <si>
    <t>Jaguar XJS Black</t>
  </si>
  <si>
    <t>XJS</t>
  </si>
  <si>
    <t>NF5186</t>
  </si>
  <si>
    <t>20/05/2004</t>
  </si>
  <si>
    <t>Jaguar XJS Blue</t>
  </si>
  <si>
    <t>XJS V12</t>
  </si>
  <si>
    <t>GLU451</t>
  </si>
  <si>
    <t>Jaguar XJS Grey</t>
  </si>
  <si>
    <t>BLE173</t>
  </si>
  <si>
    <t>Jaguar XK140</t>
  </si>
  <si>
    <t>XK140</t>
  </si>
  <si>
    <t>YL2602</t>
  </si>
  <si>
    <t>Jeep</t>
  </si>
  <si>
    <t>Cherokee</t>
  </si>
  <si>
    <t>HSU493</t>
  </si>
  <si>
    <t>Jewett</t>
  </si>
  <si>
    <t>Deluxe - Roadster</t>
  </si>
  <si>
    <t>FUB339</t>
  </si>
  <si>
    <t>Cream / Black</t>
  </si>
  <si>
    <t>Landrover</t>
  </si>
  <si>
    <t>DPE641</t>
  </si>
  <si>
    <t>DTD645</t>
  </si>
  <si>
    <t>Discovery</t>
  </si>
  <si>
    <t>UK1868</t>
  </si>
  <si>
    <t>AAZ644</t>
  </si>
  <si>
    <t>Series 2A</t>
  </si>
  <si>
    <t>EJL736</t>
  </si>
  <si>
    <t>Promo</t>
  </si>
  <si>
    <t>Mercedes-Benz</t>
  </si>
  <si>
    <t>SL 350</t>
  </si>
  <si>
    <t>DKP743</t>
  </si>
  <si>
    <t>Nissan</t>
  </si>
  <si>
    <t>CMA81</t>
  </si>
  <si>
    <t>MI5309</t>
  </si>
  <si>
    <t>White Truck</t>
  </si>
  <si>
    <t>Packard</t>
  </si>
  <si>
    <t>YS6500</t>
  </si>
  <si>
    <t>Cream/Brown</t>
  </si>
  <si>
    <t>Pontiac</t>
  </si>
  <si>
    <t>Chief</t>
  </si>
  <si>
    <t>NSW883</t>
  </si>
  <si>
    <t>Rickenbacker</t>
  </si>
  <si>
    <t>Model C</t>
  </si>
  <si>
    <t>AR8333</t>
  </si>
  <si>
    <t>Rover</t>
  </si>
  <si>
    <t>Sterling</t>
  </si>
  <si>
    <t>ND4034</t>
  </si>
  <si>
    <t>15/04/2023</t>
  </si>
  <si>
    <t>Studebaker</t>
  </si>
  <si>
    <t>Light Six</t>
  </si>
  <si>
    <t>KGP630</t>
  </si>
  <si>
    <t>14/07/2020</t>
  </si>
  <si>
    <t>Subaru</t>
  </si>
  <si>
    <t>Leone</t>
  </si>
  <si>
    <t>NY5556</t>
  </si>
  <si>
    <t>30/04/2023</t>
  </si>
  <si>
    <t>Suzuki</t>
  </si>
  <si>
    <t>DR-Z400</t>
  </si>
  <si>
    <t>99UWY</t>
  </si>
  <si>
    <t>20/03/2019</t>
  </si>
  <si>
    <t>21/03/2023</t>
  </si>
  <si>
    <t>Sepia</t>
  </si>
  <si>
    <t>87WGJ</t>
  </si>
  <si>
    <t>89WGJ</t>
  </si>
  <si>
    <t>90WGJ</t>
  </si>
  <si>
    <t>Toyota</t>
  </si>
  <si>
    <t>Hu Lux</t>
  </si>
  <si>
    <t>JQ4328</t>
  </si>
  <si>
    <t>Trailer</t>
  </si>
  <si>
    <t>43DOB</t>
  </si>
  <si>
    <t>T</t>
  </si>
  <si>
    <t>Atlas Copco</t>
  </si>
  <si>
    <t>907YT</t>
  </si>
  <si>
    <t>Ex Army</t>
  </si>
  <si>
    <t>H679P</t>
  </si>
  <si>
    <t>Walker</t>
  </si>
  <si>
    <t>77EOO</t>
  </si>
  <si>
    <t>Voyager 470</t>
  </si>
  <si>
    <t>U286L</t>
  </si>
  <si>
    <t>26/05/2023</t>
  </si>
  <si>
    <t>Boat Trailer</t>
  </si>
  <si>
    <t>WAS G265E</t>
  </si>
  <si>
    <t>Homemade</t>
  </si>
  <si>
    <t>9285Z</t>
  </si>
  <si>
    <t>WALM BROS</t>
  </si>
  <si>
    <t>Domett</t>
  </si>
  <si>
    <t>71LPY</t>
  </si>
  <si>
    <t>Flat Deck</t>
  </si>
  <si>
    <t>Changed to J145S</t>
  </si>
  <si>
    <t>Prescoo Transporter</t>
  </si>
  <si>
    <t>87QWM</t>
  </si>
  <si>
    <t>Voyager STS</t>
  </si>
  <si>
    <t>G268E</t>
  </si>
  <si>
    <t>No WoF details</t>
  </si>
  <si>
    <t>Powerscreen M60</t>
  </si>
  <si>
    <t>8807A</t>
  </si>
  <si>
    <t>Powerscreen MKII</t>
  </si>
  <si>
    <t>8806A</t>
  </si>
  <si>
    <t>8783H</t>
  </si>
  <si>
    <t>U286L - new rego?</t>
  </si>
  <si>
    <t>Triumph</t>
  </si>
  <si>
    <t>Bonneville 750</t>
  </si>
  <si>
    <t>A6SHM</t>
  </si>
  <si>
    <t>Black / Red</t>
  </si>
  <si>
    <t>Tiger</t>
  </si>
  <si>
    <t>A8WFZ</t>
  </si>
  <si>
    <t>Volkswagen</t>
  </si>
  <si>
    <t>Beetle</t>
  </si>
  <si>
    <t>AI3123</t>
  </si>
  <si>
    <t>112011 (Van?)</t>
  </si>
  <si>
    <t>GW673</t>
  </si>
  <si>
    <t>KAK643</t>
  </si>
  <si>
    <t>Kombi</t>
  </si>
  <si>
    <t>MR884</t>
  </si>
  <si>
    <t>23/08/2021</t>
  </si>
  <si>
    <t>BYQ396</t>
  </si>
  <si>
    <t>Bettle 1302S</t>
  </si>
  <si>
    <t>FY4741</t>
  </si>
  <si>
    <t>FW7427</t>
  </si>
  <si>
    <t>30/09/2007</t>
  </si>
  <si>
    <t>WW5041</t>
  </si>
  <si>
    <t>EQA919</t>
  </si>
  <si>
    <t>UP2920</t>
  </si>
  <si>
    <t>AQU224</t>
  </si>
  <si>
    <t>APG522</t>
  </si>
  <si>
    <t>XL3301</t>
  </si>
  <si>
    <t>Beetle 1302S</t>
  </si>
  <si>
    <t>FW6815</t>
  </si>
  <si>
    <t>FUB171</t>
  </si>
  <si>
    <t>GK3762</t>
  </si>
  <si>
    <t>18/04/2023</t>
  </si>
  <si>
    <t>Bettle</t>
  </si>
  <si>
    <t>DPB721</t>
  </si>
  <si>
    <t>21/04/2023</t>
  </si>
  <si>
    <t>SB2572</t>
  </si>
  <si>
    <t>JKM405</t>
  </si>
  <si>
    <t>EXPIRED</t>
  </si>
  <si>
    <t>Yamaha</t>
  </si>
  <si>
    <t>TT -R250</t>
  </si>
  <si>
    <t>59UOT</t>
  </si>
  <si>
    <t>17/05/2023</t>
  </si>
  <si>
    <t>Out Date</t>
  </si>
  <si>
    <t>Out Time</t>
  </si>
  <si>
    <t>In Date</t>
  </si>
  <si>
    <t>In Time</t>
  </si>
  <si>
    <t>Vehicle</t>
  </si>
  <si>
    <t>Booking</t>
  </si>
  <si>
    <t>Confirmed Booking</t>
  </si>
  <si>
    <t>Name</t>
  </si>
  <si>
    <t>Address</t>
  </si>
  <si>
    <t>Contact</t>
  </si>
  <si>
    <t>Email</t>
  </si>
  <si>
    <t>Card Type</t>
  </si>
  <si>
    <t>Credit Card Number</t>
  </si>
  <si>
    <t>Card Exp</t>
  </si>
  <si>
    <t>Enquiry Date</t>
  </si>
  <si>
    <t xml:space="preserve">Mustang </t>
  </si>
  <si>
    <t>Richard Bowden</t>
  </si>
  <si>
    <t>313N Park Rd Hastings</t>
  </si>
  <si>
    <t>will call with dep wk 8340727</t>
  </si>
  <si>
    <t>Hudson</t>
  </si>
  <si>
    <t>yes</t>
  </si>
  <si>
    <t>Hannah Myers (bride)</t>
  </si>
  <si>
    <t>09 4891907</t>
  </si>
  <si>
    <t>father to drive John Myers 021 373126 groom Simon Porter 021 516906  B-M Rose</t>
  </si>
  <si>
    <t>1800</t>
  </si>
  <si>
    <t>1700</t>
  </si>
  <si>
    <t>Claire Hamlin</t>
  </si>
  <si>
    <t>V</t>
  </si>
  <si>
    <t>with Harris Almac  wk 8355553 x 708  021 1271891 Barbara?</t>
  </si>
  <si>
    <t>Megan Harris</t>
  </si>
  <si>
    <t>8335880 wk</t>
  </si>
  <si>
    <t>MC</t>
  </si>
  <si>
    <t>5432 5000 2080 1938</t>
  </si>
  <si>
    <t>06/07</t>
  </si>
  <si>
    <t>with Hamlin Z3   8441144   027 2732389</t>
  </si>
  <si>
    <t>0900</t>
  </si>
  <si>
    <t>Kelvin Lucas</t>
  </si>
  <si>
    <t xml:space="preserve">Secret 021 0518338 </t>
  </si>
  <si>
    <t>0730</t>
  </si>
  <si>
    <t>Ian Murray</t>
  </si>
  <si>
    <t>Pilot Productions</t>
  </si>
  <si>
    <t>027 2933928</t>
  </si>
  <si>
    <t>021 549760 leave car in Rotorua</t>
  </si>
  <si>
    <t>Karl Oelofse</t>
  </si>
  <si>
    <t>HDC</t>
  </si>
  <si>
    <t>027 2462086</t>
  </si>
  <si>
    <t>hm 8758528  wk 8780500 X 8656 cancelled</t>
  </si>
  <si>
    <t>Chris Morris</t>
  </si>
  <si>
    <t>021 707510</t>
  </si>
  <si>
    <t>travel to Wgtn 8778993 cancelled- needed rear seat</t>
  </si>
  <si>
    <t>1400</t>
  </si>
  <si>
    <t>Michelle</t>
  </si>
  <si>
    <t xml:space="preserve">Secret 021 2538817 </t>
  </si>
  <si>
    <t>1200</t>
  </si>
  <si>
    <t>0800</t>
  </si>
  <si>
    <t>Craig Harding (FPG)</t>
  </si>
  <si>
    <t>0830</t>
  </si>
  <si>
    <t>Kelvin Shaw</t>
  </si>
  <si>
    <t>4367 7401 6001 8271</t>
  </si>
  <si>
    <t>10/06</t>
  </si>
  <si>
    <t>will arrange pick-up later</t>
  </si>
  <si>
    <t>Justin Harrison</t>
  </si>
  <si>
    <t>4999 7700 0686 5011</t>
  </si>
  <si>
    <t xml:space="preserve"> Secret </t>
  </si>
  <si>
    <t>1215</t>
  </si>
  <si>
    <t>1600</t>
  </si>
  <si>
    <t>PETER NDHL+J34OVU</t>
  </si>
  <si>
    <t>pron IN-JO-VU</t>
  </si>
  <si>
    <t>03 5481089</t>
  </si>
  <si>
    <t>leave car at airport</t>
  </si>
  <si>
    <t>Bruce Driver</t>
  </si>
  <si>
    <t>07 5433166</t>
  </si>
  <si>
    <t>027 2895837 wants British limo looked at S Types</t>
  </si>
  <si>
    <t>Ingrid van der Werfe</t>
  </si>
  <si>
    <t>$100 dep pd  Helen B-M</t>
  </si>
  <si>
    <t>Jason Taylor</t>
  </si>
  <si>
    <t>74 Lequesne Rd Bay View</t>
  </si>
  <si>
    <t>Samantha Jones</t>
  </si>
  <si>
    <t>61 3 95797806</t>
  </si>
  <si>
    <t>samanthaj@angliss.vic.edu.au</t>
  </si>
  <si>
    <t>weddiing at Church Rd with scooters in-laws wll call with dep</t>
  </si>
  <si>
    <t>Matt &amp; Holly</t>
  </si>
  <si>
    <t>wedding in Oct- will keep in touch ring when Mustang here</t>
  </si>
  <si>
    <t>S-type 4.0</t>
  </si>
  <si>
    <t>Margaret Thompson</t>
  </si>
  <si>
    <t>6 Kirkcaldy Pl Flaxmere</t>
  </si>
  <si>
    <t>paid 14/10</t>
  </si>
  <si>
    <t>5402 2130 0109 3287</t>
  </si>
  <si>
    <t>11/07</t>
  </si>
  <si>
    <t>car with driver-wedding will supply ribbons Flaxmere to Eskdale</t>
  </si>
  <si>
    <t>Guy Stone</t>
  </si>
  <si>
    <t>1300</t>
  </si>
  <si>
    <t>z3</t>
  </si>
  <si>
    <t>Jo Mc Dowall</t>
  </si>
  <si>
    <t>5402 0700 1139 3283</t>
  </si>
  <si>
    <t>09/07</t>
  </si>
  <si>
    <t>ra hennessy on credit card</t>
  </si>
  <si>
    <t>Kelly</t>
  </si>
  <si>
    <t xml:space="preserve">wedding </t>
  </si>
  <si>
    <t>andrew tweedie</t>
  </si>
  <si>
    <t>y</t>
  </si>
  <si>
    <t>Helen Dorresteyn</t>
  </si>
  <si>
    <t>09 2928513</t>
  </si>
  <si>
    <t>4999 7700 0682 6203</t>
  </si>
  <si>
    <t>07/08</t>
  </si>
  <si>
    <t>leave at hotel 021 523616 McHardys Boutique Hotel</t>
  </si>
  <si>
    <t>1100</t>
  </si>
  <si>
    <t>Sandy Hart</t>
  </si>
  <si>
    <t>Falcon Electrical</t>
  </si>
  <si>
    <t>will be in touch after Xmas</t>
  </si>
  <si>
    <t>0850</t>
  </si>
  <si>
    <t>Y</t>
  </si>
  <si>
    <t>Pieter Albertyn</t>
  </si>
  <si>
    <t>59 Churchill Dve Taradale</t>
  </si>
  <si>
    <t>Adie Graham</t>
  </si>
  <si>
    <t>021  104880</t>
  </si>
  <si>
    <t>4367 7302 6009 2284</t>
  </si>
  <si>
    <t>10/08</t>
  </si>
  <si>
    <t>SECRET</t>
  </si>
  <si>
    <t>S Type</t>
  </si>
  <si>
    <t>Andrew Benton</t>
  </si>
  <si>
    <t>027 2277649</t>
  </si>
  <si>
    <t>wedding in Wpk</t>
  </si>
  <si>
    <t>E Type</t>
  </si>
  <si>
    <t>Andrew Whitney</t>
  </si>
  <si>
    <t>M/C</t>
  </si>
  <si>
    <t>5402 2310 0610 1574</t>
  </si>
  <si>
    <t>03/08</t>
  </si>
  <si>
    <t>1 day chg 021 2796496</t>
  </si>
  <si>
    <t>1740</t>
  </si>
  <si>
    <t>1850</t>
  </si>
  <si>
    <t>Paul Thompson</t>
  </si>
  <si>
    <t>0274 740453</t>
  </si>
  <si>
    <t>4988 7295 0161 4400</t>
  </si>
  <si>
    <t>09/08</t>
  </si>
  <si>
    <t>flying ex Ak</t>
  </si>
  <si>
    <t>1000</t>
  </si>
  <si>
    <t>Ian Ince</t>
  </si>
  <si>
    <t>at County Hotel</t>
  </si>
  <si>
    <t>Allan Hosking</t>
  </si>
  <si>
    <t>025 811987</t>
  </si>
  <si>
    <t>2 days hire</t>
  </si>
  <si>
    <t>Sheldon McEwan</t>
  </si>
  <si>
    <t>c/- Motel de la Mer</t>
  </si>
  <si>
    <t>027 4177200</t>
  </si>
  <si>
    <t>wedding car</t>
  </si>
  <si>
    <t>Roger &amp; Desley Aranui</t>
  </si>
  <si>
    <t>021 682713</t>
  </si>
  <si>
    <t>Daniel Dainty</t>
  </si>
  <si>
    <t>06 3567484</t>
  </si>
  <si>
    <t>cancelled 4/01</t>
  </si>
  <si>
    <t>Mus</t>
  </si>
  <si>
    <t>Matt</t>
  </si>
  <si>
    <t>44 7968 771440</t>
  </si>
  <si>
    <t>1030</t>
  </si>
  <si>
    <t>Grant Lilley</t>
  </si>
  <si>
    <t>027 2303233</t>
  </si>
  <si>
    <t>Josef Broz</t>
  </si>
  <si>
    <t>County Hotel</t>
  </si>
  <si>
    <t>1530</t>
  </si>
  <si>
    <t>Barry Potter</t>
  </si>
  <si>
    <t>Surprise 0274 529085</t>
  </si>
  <si>
    <t>?</t>
  </si>
  <si>
    <t>David</t>
  </si>
  <si>
    <t>021 02352878</t>
  </si>
  <si>
    <t>wants 2 wedding cars-Daimlers??</t>
  </si>
  <si>
    <t>1440</t>
  </si>
  <si>
    <t>2015</t>
  </si>
  <si>
    <t>Ronald Lyttle</t>
  </si>
  <si>
    <t>03 3028643</t>
  </si>
  <si>
    <t>0274 913461</t>
  </si>
  <si>
    <t>lyttle@xnet.co.nz</t>
  </si>
  <si>
    <t>4999 7700 0874 5344</t>
  </si>
  <si>
    <t>ex P Nth airport relocation at $370 hire $490 with 625km PN Transport Scot Miers 06 3572773</t>
  </si>
  <si>
    <t>Rosalie Jury</t>
  </si>
  <si>
    <t>4988 7395 0026 9049</t>
  </si>
  <si>
    <t>Thelma &amp; louise</t>
  </si>
  <si>
    <t>David Gardiner</t>
  </si>
  <si>
    <t>021 0551444</t>
  </si>
  <si>
    <t>wedding cancelled</t>
  </si>
  <si>
    <t>John &amp; Renee Heaera</t>
  </si>
  <si>
    <t>35 Arbuckle Rd Frimley</t>
  </si>
  <si>
    <t>4999 7700 0667 1195</t>
  </si>
  <si>
    <t>driver James Edwards</t>
  </si>
  <si>
    <t>S Types</t>
  </si>
  <si>
    <t>both booked- Rob</t>
  </si>
  <si>
    <t>Roger Allen</t>
  </si>
  <si>
    <t>Wedding Sun</t>
  </si>
  <si>
    <t>Jenny Cox</t>
  </si>
  <si>
    <t>4999 1300 0166 2642</t>
  </si>
  <si>
    <t>02/07</t>
  </si>
  <si>
    <t>Surprise</t>
  </si>
  <si>
    <t>lara Hoye</t>
  </si>
  <si>
    <t>3 anna lane hast</t>
  </si>
  <si>
    <t>v</t>
  </si>
  <si>
    <t>4548 6013 6379 4112</t>
  </si>
  <si>
    <t>05/07</t>
  </si>
  <si>
    <t>surprise 027 2300411</t>
  </si>
  <si>
    <t>Graham Neale</t>
  </si>
  <si>
    <t>021 0718857</t>
  </si>
  <si>
    <t>4539 3780 0004 4034</t>
  </si>
  <si>
    <t>Greg- HB security</t>
  </si>
  <si>
    <t>Colin Tozer</t>
  </si>
  <si>
    <t>1208 Litton Rd Hemmant Bris 4194</t>
  </si>
  <si>
    <t>2 days art deco weekend 07. cell 7 33488566</t>
  </si>
  <si>
    <t>S type 4.0</t>
  </si>
  <si>
    <t>Marie Reddington</t>
  </si>
  <si>
    <t>2 enfield rd Napier</t>
  </si>
  <si>
    <t>021 480188</t>
  </si>
  <si>
    <t>4988 7395 0079 4897</t>
  </si>
  <si>
    <t>Nan Li</t>
  </si>
  <si>
    <t>2/50 King St Taradale</t>
  </si>
  <si>
    <t>021 0474999</t>
  </si>
  <si>
    <t>XJS Conv</t>
  </si>
  <si>
    <t>Helen Berkahn</t>
  </si>
  <si>
    <t>ring re return</t>
  </si>
  <si>
    <t>0930</t>
  </si>
  <si>
    <t>Briar Horrocks</t>
  </si>
  <si>
    <t>4999 1300 0206 8625</t>
  </si>
  <si>
    <t>02/08</t>
  </si>
  <si>
    <t>Cancelled</t>
  </si>
  <si>
    <t>Mark Feely</t>
  </si>
  <si>
    <t>8a Phillip Pde, Milford, Akl</t>
  </si>
  <si>
    <t xml:space="preserve">09 4109900 </t>
  </si>
  <si>
    <t>mark.feely@vodafone.net.nz</t>
  </si>
  <si>
    <t>5 days@ $195, tot 775mls- going to Masterton</t>
  </si>
  <si>
    <t>mark Dobson</t>
  </si>
  <si>
    <t>06 3551276</t>
  </si>
  <si>
    <t>027 2461884</t>
  </si>
  <si>
    <t>Mark Williams</t>
  </si>
  <si>
    <t>25 Ashridge Rd Napier</t>
  </si>
  <si>
    <t>021 2351331</t>
  </si>
  <si>
    <t>Wedding</t>
  </si>
  <si>
    <t>Paul Entwistle</t>
  </si>
  <si>
    <t>44 Hosp Tce Napier</t>
  </si>
  <si>
    <t xml:space="preserve"> SURPRISE Café DMP</t>
  </si>
  <si>
    <t>HannahCurtis</t>
  </si>
  <si>
    <t>125 shakespeare Rd</t>
  </si>
  <si>
    <t>021 1108574</t>
  </si>
  <si>
    <t>Daniel Mc Sweeney</t>
  </si>
  <si>
    <t>8 Chelsea dve Taradale</t>
  </si>
  <si>
    <t>4988 7210 0164 1892</t>
  </si>
  <si>
    <t>02/09</t>
  </si>
  <si>
    <t>021 2151034 charlotte</t>
  </si>
  <si>
    <t>David J Low</t>
  </si>
  <si>
    <t>66 Fraser Cres U Hutt</t>
  </si>
  <si>
    <t>04 5279516</t>
  </si>
  <si>
    <t>dmlow@paradise.net.nz</t>
  </si>
  <si>
    <t>5432 5000 2094 1239</t>
  </si>
  <si>
    <t>08/07</t>
  </si>
  <si>
    <t>wedding- they drive 027 4081920</t>
  </si>
  <si>
    <t>1130</t>
  </si>
  <si>
    <t>1730</t>
  </si>
  <si>
    <t>Ben Cruse</t>
  </si>
  <si>
    <t>021 0729886</t>
  </si>
  <si>
    <t>2 days</t>
  </si>
  <si>
    <t>"</t>
  </si>
  <si>
    <t>Scooter</t>
  </si>
  <si>
    <t xml:space="preserve">        "</t>
  </si>
  <si>
    <t xml:space="preserve"> </t>
  </si>
  <si>
    <t xml:space="preserve">"       </t>
  </si>
  <si>
    <t xml:space="preserve">       "</t>
  </si>
  <si>
    <t xml:space="preserve">    "</t>
  </si>
  <si>
    <t xml:space="preserve">          "     </t>
  </si>
  <si>
    <t xml:space="preserve">   "  </t>
  </si>
  <si>
    <t>Michael Hannah</t>
  </si>
  <si>
    <t>021 2935900</t>
  </si>
  <si>
    <t>Richard Coles</t>
  </si>
  <si>
    <t>07 5715622 wk</t>
  </si>
  <si>
    <t>07 5420123 hm</t>
  </si>
  <si>
    <t>4999 1300 0052 2573</t>
  </si>
  <si>
    <t>0274 325154 brother Rob to collect</t>
  </si>
  <si>
    <t>Robyn Edwards</t>
  </si>
  <si>
    <t>4999 1300 0236 1632</t>
  </si>
  <si>
    <t>0274 477877</t>
  </si>
  <si>
    <t>1330</t>
  </si>
  <si>
    <t>Gavin Danks</t>
  </si>
  <si>
    <t>Secret</t>
  </si>
  <si>
    <t>CHRIS FREEMAN</t>
  </si>
  <si>
    <t>07 5524424</t>
  </si>
  <si>
    <t>4367 7301 0281 2139</t>
  </si>
  <si>
    <t>04/08</t>
  </si>
  <si>
    <t>VICKI BUTTERWORTH</t>
  </si>
  <si>
    <t>M</t>
  </si>
  <si>
    <t>5402 2130 0187 0858</t>
  </si>
  <si>
    <t>8439915 wk 0274 709030</t>
  </si>
  <si>
    <t>1150</t>
  </si>
  <si>
    <t>Bettina Burley</t>
  </si>
  <si>
    <t>email Wgtn</t>
  </si>
  <si>
    <t>4564 9201 2625 8200</t>
  </si>
  <si>
    <t>0708</t>
  </si>
  <si>
    <t>S TYPE</t>
  </si>
  <si>
    <t>JO ARROWSMITH</t>
  </si>
  <si>
    <t>20A CASSANDRA GVE SUNNYNOOK</t>
  </si>
  <si>
    <t>021 479649</t>
  </si>
  <si>
    <t>4548 6013 3004 2124</t>
  </si>
  <si>
    <t>WEDDING RET TO ROB'S PLACE</t>
  </si>
  <si>
    <t>1500</t>
  </si>
  <si>
    <t>Ryan Ward</t>
  </si>
  <si>
    <t>11 Colenso Ave Hosp Hill</t>
  </si>
  <si>
    <t>021 969172</t>
  </si>
  <si>
    <t>4367 7301 5304 7098</t>
  </si>
  <si>
    <t>01/09</t>
  </si>
  <si>
    <t>Iain Millar</t>
  </si>
  <si>
    <t>021 161 6447</t>
  </si>
  <si>
    <t>Chris Robins</t>
  </si>
  <si>
    <t>22 Essex Tce whakatu</t>
  </si>
  <si>
    <t>Wedding, wants 2 cars 027 2128197</t>
  </si>
  <si>
    <t>JENNA MESARICH</t>
  </si>
  <si>
    <t>1 GRANGE RD NTH HAUMOANA</t>
  </si>
  <si>
    <t>021 519 119</t>
  </si>
  <si>
    <t>5427 6402 0520 6888</t>
  </si>
  <si>
    <t>WEDDING to conf drop off 8751520 021 519119</t>
  </si>
  <si>
    <t>1930</t>
  </si>
  <si>
    <t>JENNY &amp; ken ROGERS</t>
  </si>
  <si>
    <t>BODLYWYDD FAWR,LLANELDAN,RUTHIN LL15 2LA</t>
  </si>
  <si>
    <t>44 7811 948815</t>
  </si>
  <si>
    <t>j.k.rogers@btinternet.com</t>
  </si>
  <si>
    <t>drive to gisborne ph 44 01824 750383</t>
  </si>
  <si>
    <t>CHLOE CHING</t>
  </si>
  <si>
    <t>31 KAIMATA RD BAYVIEW</t>
  </si>
  <si>
    <t>CANCELLED</t>
  </si>
  <si>
    <t>Wayne Hudson</t>
  </si>
  <si>
    <t>121 Vigor Brown St</t>
  </si>
  <si>
    <t>4548 6012 4357 2118</t>
  </si>
  <si>
    <t>05/08</t>
  </si>
  <si>
    <t>Wedding to wk b4, staying at Pebble Bch Motel on Parade</t>
  </si>
  <si>
    <t>E TYPE</t>
  </si>
  <si>
    <t>MRS HORN</t>
  </si>
  <si>
    <t>021 1612576</t>
  </si>
  <si>
    <t>4988 7290 0044 7732</t>
  </si>
  <si>
    <t>06/08</t>
  </si>
  <si>
    <t>SURPRISE</t>
  </si>
  <si>
    <t>Robyn Sturdle</t>
  </si>
  <si>
    <t>0274 887217</t>
  </si>
  <si>
    <t>mc</t>
  </si>
  <si>
    <t>5402 0700 1029 2957</t>
  </si>
  <si>
    <t>0908</t>
  </si>
  <si>
    <t>birthday surprise</t>
  </si>
  <si>
    <t>0745</t>
  </si>
  <si>
    <t>2000</t>
  </si>
  <si>
    <t>Andrew Bassindale</t>
  </si>
  <si>
    <t xml:space="preserve">9 Roseberry Close Hoyland Barnsley  </t>
  </si>
  <si>
    <t>01226 350443</t>
  </si>
  <si>
    <t>4493 5370 3706 1469</t>
  </si>
  <si>
    <t>0109</t>
  </si>
  <si>
    <t>uk ST4 9DD c/- 1-32B whitemans Rd Silverstream Wgtn</t>
  </si>
  <si>
    <t>Simon Rycroft</t>
  </si>
  <si>
    <t>04 9764931</t>
  </si>
  <si>
    <t>5427 6401 8521 2580</t>
  </si>
  <si>
    <t>0408</t>
  </si>
  <si>
    <t>021 0249 5749 wedding wants to leave car at Black Barn 1700 SAT</t>
  </si>
  <si>
    <t>Hamish McBeth</t>
  </si>
  <si>
    <t>021 625 479</t>
  </si>
  <si>
    <t>5402 0700 1154 6948</t>
  </si>
  <si>
    <t>0509</t>
  </si>
  <si>
    <t>Tpo</t>
  </si>
  <si>
    <t>MIKE ARMOUR</t>
  </si>
  <si>
    <t>C/- ENDSLEIGH COTTAGES H NTH</t>
  </si>
  <si>
    <t>021 279 5446</t>
  </si>
  <si>
    <t>Mrs Susan Stewart</t>
  </si>
  <si>
    <t>4999 7700 0385 0222</t>
  </si>
  <si>
    <t>0308</t>
  </si>
  <si>
    <t>0274 541386</t>
  </si>
  <si>
    <t>07/02`</t>
  </si>
  <si>
    <t>Geoff Bates</t>
  </si>
  <si>
    <t>10 Freyberg Ave Tamatea</t>
  </si>
  <si>
    <t>844 3699</t>
  </si>
  <si>
    <t>4367 7301 5304 9987</t>
  </si>
  <si>
    <t>0209</t>
  </si>
  <si>
    <t>Surprise 027 2100076</t>
  </si>
  <si>
    <t>Hemmant Brisbane</t>
  </si>
  <si>
    <t>61 0412 524217</t>
  </si>
  <si>
    <t>Art deco next year to conf date</t>
  </si>
  <si>
    <t>Kam-Wayne Young</t>
  </si>
  <si>
    <t>email</t>
  </si>
  <si>
    <t xml:space="preserve">4546 3830 5988 5205 
</t>
  </si>
  <si>
    <t xml:space="preserve">04/10 </t>
  </si>
  <si>
    <t>Kate</t>
  </si>
  <si>
    <t>027 473 5881</t>
  </si>
  <si>
    <t>wedding</t>
  </si>
  <si>
    <t>Bruce Fannin</t>
  </si>
  <si>
    <t>3 Lucy Rd Napier Hill</t>
  </si>
  <si>
    <t>4999 7700 0866 6573</t>
  </si>
  <si>
    <t>pick up Sat pm 027 6331722</t>
  </si>
  <si>
    <t>Catherine Walmsley</t>
  </si>
  <si>
    <t>Dave McDougall</t>
  </si>
  <si>
    <t>197 Harper Rd Waimarama</t>
  </si>
  <si>
    <t>5402 0700 1149 5955</t>
  </si>
  <si>
    <t>0275 545527</t>
  </si>
  <si>
    <t>1430</t>
  </si>
  <si>
    <t>Must/E Type</t>
  </si>
  <si>
    <t>Chris Tant</t>
  </si>
  <si>
    <t>09 575 2187</t>
  </si>
  <si>
    <t>021 992 085 pick-up ex airport, car depends on weather</t>
  </si>
  <si>
    <t>Graeme Morrison</t>
  </si>
  <si>
    <t>kiltedkiwi@gmail.com</t>
  </si>
  <si>
    <t>wedding- to confirm</t>
  </si>
  <si>
    <t>2350</t>
  </si>
  <si>
    <t>Tim Beasant</t>
  </si>
  <si>
    <t>BeasantT@kochind.com</t>
  </si>
  <si>
    <t xml:space="preserve">4901 1800 0103 4265 </t>
  </si>
  <si>
    <t>with driver Arapata H Nth to Church Rd winery then back at 2330</t>
  </si>
  <si>
    <t>Mathew McKee</t>
  </si>
  <si>
    <t>NO SHOW!!!</t>
  </si>
  <si>
    <t>Secret 027 5442888</t>
  </si>
  <si>
    <t>0945</t>
  </si>
  <si>
    <t>FAT BOY</t>
  </si>
  <si>
    <t>Steve Scott</t>
  </si>
  <si>
    <t>021 850931</t>
  </si>
  <si>
    <t>Kerrie Theunissen</t>
  </si>
  <si>
    <t>Waipuna Hospice</t>
  </si>
  <si>
    <t>07 552 6895</t>
  </si>
  <si>
    <t>surprise 021 177 2702</t>
  </si>
  <si>
    <t>1630</t>
  </si>
  <si>
    <t xml:space="preserve">Phil </t>
  </si>
  <si>
    <t>GM Service Centre</t>
  </si>
  <si>
    <t>Stephanie&amp; Troy Signato</t>
  </si>
  <si>
    <t>Toormina NSW 2452</t>
  </si>
  <si>
    <t>2 6658 2183</t>
  </si>
  <si>
    <t>5353 1613 0846 1179</t>
  </si>
  <si>
    <t>0511</t>
  </si>
  <si>
    <t>to Rotorua 438 736688</t>
  </si>
  <si>
    <t>Glenn Milner</t>
  </si>
  <si>
    <t>021 02479857</t>
  </si>
  <si>
    <t>4999 7700 0944 5548</t>
  </si>
  <si>
    <t>08/09</t>
  </si>
  <si>
    <t>surprise- dad's 60th</t>
  </si>
  <si>
    <t>Evelyn Olsen (Riebler) ?</t>
  </si>
  <si>
    <t>04 586 1466</t>
  </si>
  <si>
    <t>5402 0700 1108 5533</t>
  </si>
  <si>
    <t>021 0302 055 with Mustang</t>
  </si>
  <si>
    <t>Hadyn Olsen</t>
  </si>
  <si>
    <t>07 362 0718</t>
  </si>
  <si>
    <t>4999 1600 0028 5673</t>
  </si>
  <si>
    <t>09/10</t>
  </si>
  <si>
    <t>021 353 077</t>
  </si>
  <si>
    <t>Brian Douglas</t>
  </si>
  <si>
    <t>1836 Middle Rd RD11 Hastings</t>
  </si>
  <si>
    <t>29/908</t>
  </si>
  <si>
    <t>will confirm</t>
  </si>
  <si>
    <t>1315</t>
  </si>
  <si>
    <t>cancd 17/10</t>
  </si>
  <si>
    <t>Mike Andrews</t>
  </si>
  <si>
    <t>Claude Neon Ak</t>
  </si>
  <si>
    <t>09 574 1935</t>
  </si>
  <si>
    <t>021 989 915 flying in/out of Napier to confirm 16/10</t>
  </si>
  <si>
    <t>Yes</t>
  </si>
  <si>
    <t>Benjamin Antonio</t>
  </si>
  <si>
    <t>021 0296 8810</t>
  </si>
  <si>
    <t>4999 7700 0724 1907</t>
  </si>
  <si>
    <t>0309</t>
  </si>
  <si>
    <t>sharlene 8769895  021 527359  to arrange drop-off Sun</t>
  </si>
  <si>
    <t>CJ</t>
  </si>
  <si>
    <t>Pure café H Nth</t>
  </si>
  <si>
    <t>021 426082</t>
  </si>
  <si>
    <t>Claire Euinton</t>
  </si>
  <si>
    <t>69 Woodlands Cres Browns Bay</t>
  </si>
  <si>
    <t>09 476 8375</t>
  </si>
  <si>
    <t>claire@euinton.co.nz</t>
  </si>
  <si>
    <t>021 762 782 wedding at Kemblefield  rental of $200 + fuel collect Mkk??</t>
  </si>
  <si>
    <t>Lynley hyslop</t>
  </si>
  <si>
    <t>22 pukeko place</t>
  </si>
  <si>
    <t>021 1178562</t>
  </si>
  <si>
    <t>4550 4600 0153 8547</t>
  </si>
  <si>
    <t>11/08</t>
  </si>
  <si>
    <t xml:space="preserve">birthday gift ring cell phone </t>
  </si>
  <si>
    <t>postponed</t>
  </si>
  <si>
    <t>David Clapperton</t>
  </si>
  <si>
    <t>7 Woodstock Pl P Nth</t>
  </si>
  <si>
    <t>0272 527123</t>
  </si>
  <si>
    <t>surprise- will conf Thurs 20/11</t>
  </si>
  <si>
    <t>Ashley Weaver</t>
  </si>
  <si>
    <t>c/- 15 Carnell St Napier</t>
  </si>
  <si>
    <t>44 7971845992</t>
  </si>
  <si>
    <t>Charlotte Watson</t>
  </si>
  <si>
    <t>5436 9989 5639 2300</t>
  </si>
  <si>
    <t>2/10</t>
  </si>
  <si>
    <t>surprise  021 065 6558</t>
  </si>
  <si>
    <t>1025</t>
  </si>
  <si>
    <t xml:space="preserve">E Type  </t>
  </si>
  <si>
    <t>Pierre Lesage</t>
  </si>
  <si>
    <t>Intercontinental French Polynesia</t>
  </si>
  <si>
    <t>689 86 52 08</t>
  </si>
  <si>
    <t>5501 3781 0000 8245</t>
  </si>
  <si>
    <t>0610</t>
  </si>
  <si>
    <t>collect Napier Airport m 689 78 15 15  f 689 86 51 20 $250/day</t>
  </si>
  <si>
    <t>Collen &amp; Paul Littlejohn</t>
  </si>
  <si>
    <t>61 7557 60822</t>
  </si>
  <si>
    <t xml:space="preserve">5163 3700 0024 4250 </t>
  </si>
  <si>
    <t>04/10</t>
  </si>
  <si>
    <t>Sun Princess cruise  car to wharf at Napier also cars at Dunedin and Chch</t>
  </si>
  <si>
    <t>Michael Buchner</t>
  </si>
  <si>
    <t>Germany via email</t>
  </si>
  <si>
    <t>5234 0030 4256 6159</t>
  </si>
  <si>
    <t>12/12</t>
  </si>
  <si>
    <t>weather dependant fax 49931709437  mob491716924614</t>
  </si>
  <si>
    <t>heritage</t>
  </si>
  <si>
    <t>Tim Stewart</t>
  </si>
  <si>
    <t>877 0258</t>
  </si>
  <si>
    <t>sallyandtim@xtra.co.nz</t>
  </si>
  <si>
    <t>Softail</t>
  </si>
  <si>
    <t>"   "</t>
  </si>
  <si>
    <t xml:space="preserve">"   </t>
  </si>
  <si>
    <t>1230</t>
  </si>
  <si>
    <t>Luke &amp; Paula Marsh</t>
  </si>
  <si>
    <t>834 3654</t>
  </si>
  <si>
    <t>027 405 4206 021 203 6956 collect ex Rob's</t>
  </si>
  <si>
    <t>Hamish Duncan</t>
  </si>
  <si>
    <t>8433166wk</t>
  </si>
  <si>
    <t>4052 2152 0012 1922</t>
  </si>
  <si>
    <t>0512</t>
  </si>
  <si>
    <t>Au 2 9229 3833 or 415 376 706 for father Arthur 8366395 hm</t>
  </si>
  <si>
    <t>Ian Brown</t>
  </si>
  <si>
    <t>021 261 6495</t>
  </si>
  <si>
    <t>with driver wedding Hast- Eskdale-Vidals Portmans  Hast 2pm</t>
  </si>
  <si>
    <t>Mke W -tour</t>
  </si>
  <si>
    <t>winery tour with driver</t>
  </si>
  <si>
    <t>Z3`</t>
  </si>
  <si>
    <t>Charelle Blundell</t>
  </si>
  <si>
    <t>5 Meagle Pl Greenmeadows</t>
  </si>
  <si>
    <t>4367 7400 6416 7976</t>
  </si>
  <si>
    <t>10/10</t>
  </si>
  <si>
    <t>to tpo</t>
  </si>
  <si>
    <t>XKR</t>
  </si>
  <si>
    <t>Clement Kwok</t>
  </si>
  <si>
    <t>8F St Georges Bldg 2 Ice House St</t>
  </si>
  <si>
    <t xml:space="preserve"> HK +852 9189 8429</t>
  </si>
  <si>
    <t>cancelled</t>
  </si>
  <si>
    <t>4028 5620 0098 5423</t>
  </si>
  <si>
    <t>10/09</t>
  </si>
  <si>
    <t>via George Passmore NZ Golf Experience   021 595 586 1400km $2000 hire</t>
  </si>
  <si>
    <t>Leyla Davidson</t>
  </si>
  <si>
    <t>021 0235 2555</t>
  </si>
  <si>
    <t>wedding 27/8 offered for $400- 2 days</t>
  </si>
  <si>
    <t xml:space="preserve">S Bicknell's </t>
  </si>
  <si>
    <t>David Morahan</t>
  </si>
  <si>
    <t xml:space="preserve">email </t>
  </si>
  <si>
    <t>Simon to drive car for Wedding in Wgtn</t>
  </si>
  <si>
    <t>S Type 4.0</t>
  </si>
  <si>
    <t>Andrew Iwaniw</t>
  </si>
  <si>
    <t>61 4 346 42672</t>
  </si>
  <si>
    <t>andrew.iwaniw@cuenrg.com.au</t>
  </si>
  <si>
    <t>4940 5252 7666 1098 0209</t>
  </si>
  <si>
    <t>drop-off at Harvest Lodge H Nth</t>
  </si>
  <si>
    <t>Peter Gillespie</t>
  </si>
  <si>
    <t>421 Gillespie Pl</t>
  </si>
  <si>
    <t>027 230 7439</t>
  </si>
  <si>
    <t>4548 7100 0720 5128</t>
  </si>
  <si>
    <t>08/10</t>
  </si>
  <si>
    <t>arrange drop-off Sunday Quality Inn Sunday</t>
  </si>
  <si>
    <t>Nico Vandermeer</t>
  </si>
  <si>
    <t>vintage car</t>
  </si>
  <si>
    <t>Renee Sidaway</t>
  </si>
  <si>
    <t>UK</t>
  </si>
  <si>
    <t>7825 158027</t>
  </si>
  <si>
    <t>vintage for Art Deco??</t>
  </si>
  <si>
    <t xml:space="preserve">Gary Fastways- </t>
  </si>
  <si>
    <t>Atr Deco weekend</t>
  </si>
  <si>
    <t>61412 524217</t>
  </si>
  <si>
    <t>can we find Colin a car?</t>
  </si>
  <si>
    <t>1900</t>
  </si>
  <si>
    <t>Lisa Coleman</t>
  </si>
  <si>
    <t>835 7652</t>
  </si>
  <si>
    <t>5402 2150 0100 3646</t>
  </si>
  <si>
    <t>11/09</t>
  </si>
  <si>
    <t>surprise husband's 50th 021 2568212</t>
  </si>
  <si>
    <t>Eugenie Clapham</t>
  </si>
  <si>
    <t>3778 6300 1107 990</t>
  </si>
  <si>
    <t>04/11</t>
  </si>
  <si>
    <t>email - wedding $400</t>
  </si>
  <si>
    <t>Libby Martin</t>
  </si>
  <si>
    <t>Palm Nth</t>
  </si>
  <si>
    <t>06 357 3847</t>
  </si>
  <si>
    <t xml:space="preserve">3 Mustangs for wedding sometime March 09  Simon B ok for his 68 Scott Bowers </t>
  </si>
  <si>
    <t>Mark Evans</t>
  </si>
  <si>
    <t>5427 6401 5077 4179</t>
  </si>
  <si>
    <t>$250 hire</t>
  </si>
  <si>
    <t>Jill Bainbridge</t>
  </si>
  <si>
    <t>021 2705284</t>
  </si>
  <si>
    <t>4999 1300 0275 8754</t>
  </si>
  <si>
    <t>0711</t>
  </si>
  <si>
    <t>wedding collect car ex Ormlie Lodge 2000hrs</t>
  </si>
  <si>
    <t>Shona Thompson</t>
  </si>
  <si>
    <t>2158 Maraekakaho rd Rd 1 Hast</t>
  </si>
  <si>
    <t>874 9444</t>
  </si>
  <si>
    <t>Carole-Anne Burden</t>
  </si>
  <si>
    <t>Travel Plan Hols Parnell</t>
  </si>
  <si>
    <t>09 358 8240</t>
  </si>
  <si>
    <t>4988 7210 0210 5194</t>
  </si>
  <si>
    <t>0410</t>
  </si>
  <si>
    <t>collect and drop-off at Rob's. We supply ribbon</t>
  </si>
  <si>
    <t>1750</t>
  </si>
  <si>
    <t>S Type 3.0</t>
  </si>
  <si>
    <t>Mark McLean</t>
  </si>
  <si>
    <t>35 Ardrossen Ave Flaxmere</t>
  </si>
  <si>
    <t>879 5140</t>
  </si>
  <si>
    <t>4999 7700 1068 5694</t>
  </si>
  <si>
    <t>0312</t>
  </si>
  <si>
    <t>021 125 7756 Leanne wedding $295 ea MARK 027 3123519</t>
  </si>
  <si>
    <t xml:space="preserve">   "</t>
  </si>
  <si>
    <t xml:space="preserve">         "</t>
  </si>
  <si>
    <t>Adam Davies</t>
  </si>
  <si>
    <t>HB Glass</t>
  </si>
  <si>
    <t>wedding - $150 folding</t>
  </si>
  <si>
    <t>Trevor Harrison</t>
  </si>
  <si>
    <t>46 RIVERBEND Rd  Napier</t>
  </si>
  <si>
    <t>843 7823</t>
  </si>
  <si>
    <t>4550 4700 1034 0968</t>
  </si>
  <si>
    <t>will drop off 0830 Mon</t>
  </si>
  <si>
    <t>Kim Nilsson</t>
  </si>
  <si>
    <t>61 3 9009 4764</t>
  </si>
  <si>
    <t>4557 0168 3812 9943</t>
  </si>
  <si>
    <t>1211</t>
  </si>
  <si>
    <t>collect car ex Black Barn cottages Kahuraniki Rd ??</t>
  </si>
  <si>
    <t>Joe Johansen</t>
  </si>
  <si>
    <t>London</t>
  </si>
  <si>
    <t>44 208 892 4827</t>
  </si>
  <si>
    <t>5402 2310 2117 2865</t>
  </si>
  <si>
    <t>wedding Church Rd</t>
  </si>
  <si>
    <t>Steve Parsons</t>
  </si>
  <si>
    <t>128 north shore rd rd2 napier</t>
  </si>
  <si>
    <t>9748000x5801</t>
  </si>
  <si>
    <t>4988 7295 0005 5902</t>
  </si>
  <si>
    <t>0311</t>
  </si>
  <si>
    <t>SURPRISE 027 7770003</t>
  </si>
  <si>
    <t>Darren Goodacre</t>
  </si>
  <si>
    <t>darrengoodacre@hotmail.com</t>
  </si>
  <si>
    <t>4543 6101 5104 2258</t>
  </si>
  <si>
    <t>0510</t>
  </si>
  <si>
    <t>John O'Brien</t>
  </si>
  <si>
    <t>8 Allan Styles Pl</t>
  </si>
  <si>
    <t>8445 052</t>
  </si>
  <si>
    <t>4943 1000 0257 7948</t>
  </si>
  <si>
    <t>6/10</t>
  </si>
  <si>
    <t>need to arrange drop off</t>
  </si>
  <si>
    <t>Nick Sceats</t>
  </si>
  <si>
    <t>04 3888995</t>
  </si>
  <si>
    <t>021 767118 pickup and drop off at airport</t>
  </si>
  <si>
    <t>MkII</t>
  </si>
  <si>
    <t>Liang She</t>
  </si>
  <si>
    <t>021 2688017</t>
  </si>
  <si>
    <t>David Smith</t>
  </si>
  <si>
    <t>Pack n save hast</t>
  </si>
  <si>
    <t>029 448 6066</t>
  </si>
  <si>
    <t>org by Matt at Dom Breweries by email</t>
  </si>
  <si>
    <t>Pam &amp; Eric Kyle</t>
  </si>
  <si>
    <t>91 Lawn Rd Rd2 Hast</t>
  </si>
  <si>
    <t>4921 0206 3320 9016</t>
  </si>
  <si>
    <t>SECRET surprise for Eric</t>
  </si>
  <si>
    <t>Sasha Wood</t>
  </si>
  <si>
    <t>14 Bella Vista Rd, Herne Bay</t>
  </si>
  <si>
    <t>021 727421</t>
  </si>
  <si>
    <t xml:space="preserve"> arrive 1800 Fri at airport drop at airport Sun</t>
  </si>
  <si>
    <t>Jane Wright</t>
  </si>
  <si>
    <t>4367 7331 0368 8805</t>
  </si>
  <si>
    <t>027 223 7882</t>
  </si>
  <si>
    <t>Nigel Harman</t>
  </si>
  <si>
    <t>5 Clyde St Ferndale New Ply</t>
  </si>
  <si>
    <t>06 753 5703</t>
  </si>
  <si>
    <t>4988 7211 0015 2882</t>
  </si>
  <si>
    <t>11/10</t>
  </si>
  <si>
    <t xml:space="preserve"> 027 766 8960 Wedding Church Rd to arrange drop off Sun (Rob away) to collect Fri</t>
  </si>
  <si>
    <t>Warwick Beckett</t>
  </si>
  <si>
    <t>842 0467</t>
  </si>
  <si>
    <t>4548 6014 4837 1100</t>
  </si>
  <si>
    <t>1209</t>
  </si>
  <si>
    <t>Harley</t>
  </si>
  <si>
    <t>Kristie Saywell</t>
  </si>
  <si>
    <t>4 Merlot Dve Greenmeadows</t>
  </si>
  <si>
    <t>Surprise  Harley for day Xmas pres  paid Eftpos $350</t>
  </si>
  <si>
    <t>Helen Lewis</t>
  </si>
  <si>
    <t>127A Nelson Cres Nap Sth</t>
  </si>
  <si>
    <t>4921 0206 3178 4663</t>
  </si>
  <si>
    <t xml:space="preserve">Surprise 021 243 0365 </t>
  </si>
  <si>
    <t>Kay Goodspeed</t>
  </si>
  <si>
    <t>19 Te Awa Ave</t>
  </si>
  <si>
    <t>4617 5500 0531 9109</t>
  </si>
  <si>
    <t>1011</t>
  </si>
  <si>
    <t>car with driver wedding Eskdale Church to Ormlie Lodge Andrea McGinley</t>
  </si>
  <si>
    <t>Sophie Buller</t>
  </si>
  <si>
    <t>postponed later in Jan</t>
  </si>
  <si>
    <t>021 0205 0404</t>
  </si>
  <si>
    <t xml:space="preserve">Paul Reddish </t>
  </si>
  <si>
    <t>4548 6012 9405 0139</t>
  </si>
  <si>
    <t>0910</t>
  </si>
  <si>
    <t>wants car for father Steve 0274 978031</t>
  </si>
  <si>
    <t>Aust - hiring for father</t>
  </si>
  <si>
    <t>2 9229 3833 father Arthur  wk 8433 166</t>
  </si>
  <si>
    <t>Crystal Findlay</t>
  </si>
  <si>
    <t>49 Oldham Ave Onwkawa</t>
  </si>
  <si>
    <t>4999 7799 8917 9100</t>
  </si>
  <si>
    <t>021 171 4399 wedding car</t>
  </si>
  <si>
    <t>21 Pufflett Rd H Nth</t>
  </si>
  <si>
    <t>877 4856</t>
  </si>
  <si>
    <t xml:space="preserve">V </t>
  </si>
  <si>
    <t>4941 2020 8321 0654</t>
  </si>
  <si>
    <t>0212</t>
  </si>
  <si>
    <t>021 0729886  car for wedding to drop off at Mike's</t>
  </si>
  <si>
    <t>Anthony Scerri</t>
  </si>
  <si>
    <t>876 8661x2</t>
  </si>
  <si>
    <t>4988 7305 0047 1164</t>
  </si>
  <si>
    <t xml:space="preserve">Easter- maybe Tues AM drop-off? Auck </t>
  </si>
  <si>
    <t>Chris Bowden</t>
  </si>
  <si>
    <t xml:space="preserve">400 Paremoremo Td Albany </t>
  </si>
  <si>
    <t>09 414 6711</t>
  </si>
  <si>
    <t>5191 6300 6486 7015</t>
  </si>
  <si>
    <t>1110</t>
  </si>
  <si>
    <t>021 1074 555 for father in law Richard Kent 09 4422300 021 02549101</t>
  </si>
  <si>
    <t>Simon Wellum</t>
  </si>
  <si>
    <t>0274 975 186</t>
  </si>
  <si>
    <t>4988 7210 0086 4438</t>
  </si>
  <si>
    <t>0811</t>
  </si>
  <si>
    <t>Anne Price</t>
  </si>
  <si>
    <t>0226 776 461</t>
  </si>
  <si>
    <t>James McNeil</t>
  </si>
  <si>
    <t>in laws 82 Elizabeth St taupo</t>
  </si>
  <si>
    <t>07 377 0501</t>
  </si>
  <si>
    <t>5402 2310 2583 2449</t>
  </si>
  <si>
    <t>11/11</t>
  </si>
  <si>
    <t>Wedding Phil to drive 1330 till~1730  James +61 449727 251</t>
  </si>
  <si>
    <t>Graham &amp; Trish White</t>
  </si>
  <si>
    <t>13 Rush Pl H Nth</t>
  </si>
  <si>
    <t>027 449 9582</t>
  </si>
  <si>
    <t>Rachael sallows</t>
  </si>
  <si>
    <t>021 606674</t>
  </si>
  <si>
    <t>4367 7431 1131 6224</t>
  </si>
  <si>
    <t>0111</t>
  </si>
  <si>
    <t>dad's 60th</t>
  </si>
  <si>
    <t>1045</t>
  </si>
  <si>
    <t>Sean Dymond</t>
  </si>
  <si>
    <t>84 Church Rd Taradale</t>
  </si>
  <si>
    <t>021 207 3862</t>
  </si>
  <si>
    <t>mylink6000@hotmail.com</t>
  </si>
  <si>
    <t>5402 0733 5306 2821</t>
  </si>
  <si>
    <t>0912</t>
  </si>
  <si>
    <t>Nina Shaw</t>
  </si>
  <si>
    <t>165 Riverbend Rd Onekawa</t>
  </si>
  <si>
    <t>835 7629</t>
  </si>
  <si>
    <t>4999 7700 0757 5999</t>
  </si>
  <si>
    <t>$1100  trip to Ak 027 542 1442</t>
  </si>
  <si>
    <t>will rebook</t>
  </si>
  <si>
    <t>Nancy Jensen</t>
  </si>
  <si>
    <t>021 720370</t>
  </si>
  <si>
    <t>1945</t>
  </si>
  <si>
    <t>S TYPE 4.0</t>
  </si>
  <si>
    <t>Steffi Klimek</t>
  </si>
  <si>
    <t>021 0366048</t>
  </si>
  <si>
    <t>steffi_klimek@yahoo.co.nz</t>
  </si>
  <si>
    <t>4284 1801 1417 3106</t>
  </si>
  <si>
    <t>0911</t>
  </si>
  <si>
    <t>wedding with driver -Rob  $690 total</t>
  </si>
  <si>
    <t>Drew Shirminn</t>
  </si>
  <si>
    <t>021 0245 5569</t>
  </si>
  <si>
    <t>wedding Fri</t>
  </si>
  <si>
    <t>Deearn Kume</t>
  </si>
  <si>
    <t>Raglan with driver</t>
  </si>
  <si>
    <t>07 848 1287</t>
  </si>
  <si>
    <t>021 049 5820  may want second car - notch OK</t>
  </si>
  <si>
    <t>Holly McCurdy</t>
  </si>
  <si>
    <t>61 4305 94311</t>
  </si>
  <si>
    <t>holly_mccurdy@yahoo.co.nz</t>
  </si>
  <si>
    <t>5437 9358 0064 2489</t>
  </si>
  <si>
    <t>Anita van Dijk</t>
  </si>
  <si>
    <t>47A Cornford St Karori Wgtn</t>
  </si>
  <si>
    <t>04 4766 482</t>
  </si>
  <si>
    <t>4943 1000 2657 8401</t>
  </si>
  <si>
    <t>0712</t>
  </si>
  <si>
    <t>021 408 4394</t>
  </si>
  <si>
    <t>2330</t>
  </si>
  <si>
    <t>Alison Walden</t>
  </si>
  <si>
    <t>alison_walden@hotmail.co.uk</t>
  </si>
  <si>
    <t>5434 2981 1024 3206</t>
  </si>
  <si>
    <t>Martinborough Butterscotch Lodge to Tirohana Estate w/driver $850</t>
  </si>
  <si>
    <t>Audra Compton</t>
  </si>
  <si>
    <t>843 0982</t>
  </si>
  <si>
    <t>audra.compton@clear.net.nz</t>
  </si>
  <si>
    <t>wedding 24th</t>
  </si>
  <si>
    <t>Patrick Jelfs</t>
  </si>
  <si>
    <t>Singapore</t>
  </si>
  <si>
    <t>pjelfs@bgcpartners.com</t>
  </si>
  <si>
    <t>5120 4333 8845 9932</t>
  </si>
  <si>
    <t>0214</t>
  </si>
  <si>
    <t>ex NZ8401 Napier airport 1445  $2650 total + $100 delivery to airport</t>
  </si>
  <si>
    <t>1445</t>
  </si>
  <si>
    <t xml:space="preserve">     "        "</t>
  </si>
  <si>
    <t>we collect cars ex TPO airport 13/10 1200</t>
  </si>
  <si>
    <t>Vil (Weiland) Pech</t>
  </si>
  <si>
    <t>021 142 5006</t>
  </si>
  <si>
    <t>5512 0400 5422 1011</t>
  </si>
  <si>
    <t>0513</t>
  </si>
  <si>
    <t>to conf w/c 29/8</t>
  </si>
  <si>
    <t>Harley softail</t>
  </si>
  <si>
    <t>Farida Rabih</t>
  </si>
  <si>
    <t>Perth</t>
  </si>
  <si>
    <t>61 8 9337 7416</t>
  </si>
  <si>
    <t>faridance@bigpond.com</t>
  </si>
  <si>
    <t>4564 7170 2115 0254</t>
  </si>
  <si>
    <t>1111</t>
  </si>
  <si>
    <t>gift for father Neville Kirkby price confidential wants cruiser with saddlebags 0415 856 205</t>
  </si>
  <si>
    <t>1830</t>
  </si>
  <si>
    <t>Richard Dalton</t>
  </si>
  <si>
    <t>021 894 955</t>
  </si>
  <si>
    <t>richie.dalton@gmail.com</t>
  </si>
  <si>
    <t>4367 7300 6675 8245</t>
  </si>
  <si>
    <t>0713  993</t>
  </si>
  <si>
    <t>collect ex our place , we collect Fri evening ex Te Awa Winery</t>
  </si>
  <si>
    <t>HD Softail</t>
  </si>
  <si>
    <t>Pete Macklin</t>
  </si>
  <si>
    <t>smartcommercials@yahoo.co.uk</t>
  </si>
  <si>
    <t>5407 5808 9132 9376</t>
  </si>
  <si>
    <t>0113</t>
  </si>
  <si>
    <t>with pillion needs helmets, jkts, gloves in nZ as of Nov 23 1283 735000 7809 214964</t>
  </si>
  <si>
    <t>Peter Hastings</t>
  </si>
  <si>
    <t>Peter.Hastings@perisher.com.au</t>
  </si>
  <si>
    <t>4940 5352 7465 8293</t>
  </si>
  <si>
    <t>staying at Crown Hotel</t>
  </si>
  <si>
    <t>Dane Botherway</t>
  </si>
  <si>
    <t>7 Stanway Pl Ellerslie</t>
  </si>
  <si>
    <t>09 549 9884</t>
  </si>
  <si>
    <t>dane@exhibitionhire.co.nz</t>
  </si>
  <si>
    <t>drop car at Maungapapa Lodge Sunday - collect??</t>
  </si>
  <si>
    <t>Phillip Jenkins</t>
  </si>
  <si>
    <t>834 2090</t>
  </si>
  <si>
    <t>contact Rayna gift from Luke Jenkins</t>
  </si>
  <si>
    <t>Deidre More</t>
  </si>
  <si>
    <t>108 Mt herbert Rd Wpk</t>
  </si>
  <si>
    <t>06 585 9216</t>
  </si>
  <si>
    <t>5402 2310 2144 1443</t>
  </si>
  <si>
    <t>0515  894</t>
  </si>
  <si>
    <t>Surprise Mike to handle</t>
  </si>
  <si>
    <t>Linda</t>
  </si>
  <si>
    <t>027 336 0685</t>
  </si>
  <si>
    <t>thay have driver 90th birthday for Gran, staying at Stoney Creek</t>
  </si>
  <si>
    <t>S type</t>
  </si>
  <si>
    <t>Gavin Metcalfe</t>
  </si>
  <si>
    <t>4367 7300 6802 9850</t>
  </si>
  <si>
    <t>0414</t>
  </si>
  <si>
    <t>with mustang - staying in Millar Rd Tuki Tuki</t>
  </si>
  <si>
    <t>021 102 845 749</t>
  </si>
  <si>
    <t>gavinathome@gmail.com</t>
  </si>
  <si>
    <t>wants to pick both up from our place.</t>
  </si>
  <si>
    <t>Ben &amp; Theresa Crawford</t>
  </si>
  <si>
    <t>61 410 711 259</t>
  </si>
  <si>
    <t>4564 6210 2096 9765</t>
  </si>
  <si>
    <t>nz 021 114 0776 Wedding at Mission</t>
  </si>
  <si>
    <t>Cameron Key</t>
  </si>
  <si>
    <t>027 286 7978</t>
  </si>
  <si>
    <t xml:space="preserve">4943 1000 0393 0906 </t>
  </si>
  <si>
    <t>wedding 2pm rental to be paid by DC</t>
  </si>
  <si>
    <t>Grant Spackman</t>
  </si>
  <si>
    <t>Hastings</t>
  </si>
  <si>
    <t>1/6/111</t>
  </si>
  <si>
    <t>Gemmas wedding</t>
  </si>
  <si>
    <t>ESSEX</t>
  </si>
  <si>
    <t>Steve Earl</t>
  </si>
  <si>
    <t>44 1383 723 725</t>
  </si>
  <si>
    <t>way_dam@hotmail.com</t>
  </si>
  <si>
    <t>5520 8500 4769 8632</t>
  </si>
  <si>
    <t>0612</t>
  </si>
  <si>
    <t>Wedding with driver $350 Suzanne Dryburgh -MC sister Trina 021 369 579</t>
  </si>
  <si>
    <t>Essex or MkII</t>
  </si>
  <si>
    <t>Charlotte Woods</t>
  </si>
  <si>
    <t>Wgtn</t>
  </si>
  <si>
    <t>04 972 7437</t>
  </si>
  <si>
    <t>027 372 5015</t>
  </si>
  <si>
    <t>Ian Laird</t>
  </si>
  <si>
    <t>i.s.laird@orcon.net.nz</t>
  </si>
  <si>
    <t>wedding 2 S Types</t>
  </si>
  <si>
    <t xml:space="preserve">  "</t>
  </si>
  <si>
    <t xml:space="preserve">            "</t>
  </si>
  <si>
    <t>E type</t>
  </si>
  <si>
    <t>Richard Highnam</t>
  </si>
  <si>
    <t>021 023 44930</t>
  </si>
  <si>
    <t>5402 2150 0148 2147</t>
  </si>
  <si>
    <t>1113/101</t>
  </si>
  <si>
    <t>James Croft</t>
  </si>
  <si>
    <t>Wesley Johnston</t>
  </si>
  <si>
    <t>Macquarie Securities</t>
  </si>
  <si>
    <t>65 8328 0531</t>
  </si>
  <si>
    <t>Wes.Johnston@macquarie.com</t>
  </si>
  <si>
    <t>4147 4630 0076 1177</t>
  </si>
  <si>
    <t>wedding white ribbons Black Barn multiple drivers</t>
  </si>
  <si>
    <t>Michael Green</t>
  </si>
  <si>
    <t>0274 164 511</t>
  </si>
  <si>
    <t>greenmich1@gmail.com</t>
  </si>
  <si>
    <t>4999 1336 9617 3461</t>
  </si>
  <si>
    <t>0314/816</t>
  </si>
  <si>
    <t>fax areement to 0800 801 028  ph 09 924 6060</t>
  </si>
  <si>
    <t>Mike Covich</t>
  </si>
  <si>
    <t>021 448829</t>
  </si>
  <si>
    <t>mikecovich@gmail.com</t>
  </si>
  <si>
    <t>4548 6014 3717 0141</t>
  </si>
  <si>
    <t>0813</t>
  </si>
  <si>
    <t>S Type Rob</t>
  </si>
  <si>
    <t>Damian Nunns &amp; Pip Wallis</t>
  </si>
  <si>
    <t>04 3888 212</t>
  </si>
  <si>
    <t>pip.damian@gmail.com</t>
  </si>
  <si>
    <t>wedding 027 351 9795</t>
  </si>
  <si>
    <t>S Type Mike</t>
  </si>
  <si>
    <t xml:space="preserve">  Y</t>
  </si>
  <si>
    <t xml:space="preserve">      '</t>
  </si>
  <si>
    <t xml:space="preserve">     "</t>
  </si>
  <si>
    <t xml:space="preserve">      "</t>
  </si>
  <si>
    <t>Virginia Keast for Bill Keast</t>
  </si>
  <si>
    <t>04 977-0856</t>
  </si>
  <si>
    <t>027 305-0276</t>
  </si>
  <si>
    <t>ghbvrk@paradise.net.nz</t>
  </si>
  <si>
    <t>4999 7700 0858 3398</t>
  </si>
  <si>
    <t>0715/913</t>
  </si>
  <si>
    <t>gift voucher Bill Keast will pay bond as well - never invoiced - will process $295 payment 7/1/13</t>
  </si>
  <si>
    <t>Softail Std</t>
  </si>
  <si>
    <t xml:space="preserve">Ryan </t>
  </si>
  <si>
    <t>845 3779</t>
  </si>
  <si>
    <t>027 447 4144 Poss 23/3/12</t>
  </si>
  <si>
    <t>2300</t>
  </si>
  <si>
    <t>Adam Betteridge</t>
  </si>
  <si>
    <t>021 417 576</t>
  </si>
  <si>
    <t>ageb987@gmail.com</t>
  </si>
  <si>
    <t>4182 3820 2008 6157</t>
  </si>
  <si>
    <t>0115</t>
  </si>
  <si>
    <t>Driver in suit, White ribbons Te Awanga-St Lukes H Nth-Te Awa- Te Awanga</t>
  </si>
  <si>
    <t>Douglas Llyod Jenkins</t>
  </si>
  <si>
    <t>31 Napier Tce, Napier</t>
  </si>
  <si>
    <t>06 835 1374</t>
  </si>
  <si>
    <t>4548 6012 7395 8120</t>
  </si>
  <si>
    <t>0913</t>
  </si>
  <si>
    <t>021 0415 786  $1015</t>
  </si>
  <si>
    <t>Jacquie Hills</t>
  </si>
  <si>
    <t>Voucher</t>
  </si>
  <si>
    <t>834 2008</t>
  </si>
  <si>
    <t>slowrie@xtra.co.nz</t>
  </si>
  <si>
    <t xml:space="preserve">4999  1300 0153 6135 </t>
  </si>
  <si>
    <t>1015/719</t>
  </si>
  <si>
    <t>gift voucher for Ski emailed  021 365 229</t>
  </si>
  <si>
    <t>835 1374</t>
  </si>
  <si>
    <t>dlloydjenkins@gmail.com</t>
  </si>
  <si>
    <t>Andrew Spence</t>
  </si>
  <si>
    <t>Ctrl HB Pharmacy Napier</t>
  </si>
  <si>
    <t xml:space="preserve">4367 7401 6308 6564 </t>
  </si>
  <si>
    <t>1114/707</t>
  </si>
  <si>
    <t>ball Ctrl HB Sat ret 1st thing Mon</t>
  </si>
  <si>
    <t>Nicola Hyndman</t>
  </si>
  <si>
    <t>nicolamcphail_03@hotmail.com</t>
  </si>
  <si>
    <t>4999 7700 1052 0099</t>
  </si>
  <si>
    <t>0313/094</t>
  </si>
  <si>
    <t>$345 special as they wanted E Type</t>
  </si>
  <si>
    <t>Michele</t>
  </si>
  <si>
    <t>coming ex Waipuk</t>
  </si>
  <si>
    <t>Alexander &amp; Rose Smits</t>
  </si>
  <si>
    <t>alexander.smits@live.com</t>
  </si>
  <si>
    <t>rental pd- gift voucher, Rose to pay bond</t>
  </si>
  <si>
    <t>Katie Hawke</t>
  </si>
  <si>
    <t>7 Tom Parker Ave, Marewa</t>
  </si>
  <si>
    <t>022 053 0941</t>
  </si>
  <si>
    <t>katie.hawke@yahoo.co.nz</t>
  </si>
  <si>
    <t>5426 5601 6203 1101</t>
  </si>
  <si>
    <t>0314</t>
  </si>
  <si>
    <t>Collect and pay by dad gerard Hawke and groom Joel Mulvaney</t>
  </si>
  <si>
    <t>rjh996@yahoo.co.nz</t>
  </si>
  <si>
    <t>1112 101</t>
  </si>
  <si>
    <t>has rented before alt card 4364 7900 0055 6934     0116/385</t>
  </si>
  <si>
    <t>Maria Chalmers</t>
  </si>
  <si>
    <t>46 Given St H Nth</t>
  </si>
  <si>
    <t>021 383 150</t>
  </si>
  <si>
    <t>4988 7210 0360 5879</t>
  </si>
  <si>
    <t>1114/860</t>
  </si>
  <si>
    <t>pick up ex Miller Rd</t>
  </si>
  <si>
    <t xml:space="preserve">? </t>
  </si>
  <si>
    <t>Emma Kareroa</t>
  </si>
  <si>
    <t>Hastings c/-  Grant &amp; Wendy</t>
  </si>
  <si>
    <t>Emma's wedding</t>
  </si>
  <si>
    <t>S Type 1</t>
  </si>
  <si>
    <t>Shelley Simpson</t>
  </si>
  <si>
    <t>027 354 9552</t>
  </si>
  <si>
    <t>Shelleysimpson88@hotmail.com</t>
  </si>
  <si>
    <t>4548 7100 0596 0104</t>
  </si>
  <si>
    <t>1113</t>
  </si>
  <si>
    <t>collect cars ex Brookfields Meeanee ( maybe Sun am?</t>
  </si>
  <si>
    <t>S Type 2</t>
  </si>
  <si>
    <t>-</t>
  </si>
  <si>
    <t xml:space="preserve">Y  </t>
  </si>
  <si>
    <t xml:space="preserve">  "          "</t>
  </si>
  <si>
    <t>Trudi Logan</t>
  </si>
  <si>
    <t>027 435 8812</t>
  </si>
  <si>
    <t>t.logan@xtra.co.nz</t>
  </si>
  <si>
    <t>4999 7700 0654 7460</t>
  </si>
  <si>
    <t>0213</t>
  </si>
  <si>
    <t>Rebecca H wilcox</t>
  </si>
  <si>
    <t>21 Oxford Rd 04-04 oxford Suites</t>
  </si>
  <si>
    <t xml:space="preserve">65 948 92251 </t>
  </si>
  <si>
    <t>rhwilcox@hptmail.com</t>
  </si>
  <si>
    <t>5163 2125 0085 1004</t>
  </si>
  <si>
    <t>0514</t>
  </si>
  <si>
    <t>wedding with drivers and ribbons 4pm Blackbarn Riverside Lodge #1 Tukituki Rd to Craggy Range</t>
  </si>
  <si>
    <t xml:space="preserve">       "            " </t>
  </si>
  <si>
    <t>singapore 218817</t>
  </si>
  <si>
    <t>Blackbarn 874-7704</t>
  </si>
  <si>
    <t>MG Roadster</t>
  </si>
  <si>
    <t>Alex Been</t>
  </si>
  <si>
    <t>021 0236 7067</t>
  </si>
  <si>
    <t>alexanderbeen@gmail.com</t>
  </si>
  <si>
    <t>4532 2452 7211 5262</t>
  </si>
  <si>
    <t>0315/873</t>
  </si>
  <si>
    <t>Joachim Dias</t>
  </si>
  <si>
    <t>23 Guppy Rd Taradale</t>
  </si>
  <si>
    <t>022 069 4326</t>
  </si>
  <si>
    <t>joachimdias@hotmail.fr</t>
  </si>
  <si>
    <t>4972 0306 9960 2226</t>
  </si>
  <si>
    <t>0315</t>
  </si>
  <si>
    <t>Matthew Wood</t>
  </si>
  <si>
    <t>027 646-6467</t>
  </si>
  <si>
    <t>wood.matthew@lindisfarne.hb.school.nz</t>
  </si>
  <si>
    <t>4367 7301 6414 0205</t>
  </si>
  <si>
    <t>1113/225</t>
  </si>
  <si>
    <t>Wedding with driver &amp; ribbons, pickup 2:30pm at Hawthorne House, 1420 Railway Rd - Lindisfarne</t>
  </si>
  <si>
    <t>Rachel Kale</t>
  </si>
  <si>
    <t>835-6593</t>
  </si>
  <si>
    <t>021 032-4939</t>
  </si>
  <si>
    <t>rachkale@hotmail.com</t>
  </si>
  <si>
    <t>4999 7706 4517 2803</t>
  </si>
  <si>
    <t>0414/116</t>
  </si>
  <si>
    <t>Wedding with white ribbon, driver Judy Cosseyand 8766478, 0210662989</t>
  </si>
  <si>
    <t>Camaro</t>
  </si>
  <si>
    <t>245/day</t>
  </si>
  <si>
    <t>Peter Ward</t>
  </si>
  <si>
    <t>C/- Wrekin Station, 3614 Napier Taihape Rd, RD 9, Hastings 4179</t>
  </si>
  <si>
    <t>027 948-1497</t>
  </si>
  <si>
    <t>peterward77@gmail.com</t>
  </si>
  <si>
    <t>5462 5600 6058 5141</t>
  </si>
  <si>
    <t>12/13/043</t>
  </si>
  <si>
    <t>Touring lower north island, damaged front passenger side - kepted $1500 bond</t>
  </si>
  <si>
    <t>Z3 or VW</t>
  </si>
  <si>
    <t>Dave Pipe</t>
  </si>
  <si>
    <t>25 Vigor Brown St</t>
  </si>
  <si>
    <t>835 3380</t>
  </si>
  <si>
    <t>4999 7700 0013 4422</t>
  </si>
  <si>
    <t>0813/851</t>
  </si>
  <si>
    <t>Gift Voucher for wife - never redeemed</t>
  </si>
  <si>
    <t>Paul &amp; Donna Ransfield</t>
  </si>
  <si>
    <t xml:space="preserve">info@oceanviewcatering.co.nz </t>
  </si>
  <si>
    <t>Gift voucher (auction) - never redeemed</t>
  </si>
  <si>
    <t>$195/day</t>
  </si>
  <si>
    <t>David Klasen</t>
  </si>
  <si>
    <t>US citizen in Beijing</t>
  </si>
  <si>
    <t>137 0102  20264</t>
  </si>
  <si>
    <t>davidklasen@gmail.com</t>
  </si>
  <si>
    <t>4264 2891 2508 3503</t>
  </si>
  <si>
    <t>Check with John re: rates - check printed email in folder</t>
  </si>
  <si>
    <t>Tara Kinghorn</t>
  </si>
  <si>
    <t>844-0674</t>
  </si>
  <si>
    <t>021 0272-0627</t>
  </si>
  <si>
    <t>tarakinghorn@hotmail.com</t>
  </si>
  <si>
    <t>4548 6014 5147 6218</t>
  </si>
  <si>
    <t>0114/367</t>
  </si>
  <si>
    <t>Dean Gerbes</t>
  </si>
  <si>
    <t>7 Eden Place, Fielding</t>
  </si>
  <si>
    <t>027 283-0936</t>
  </si>
  <si>
    <t>deangerbes@gmail.com</t>
  </si>
  <si>
    <t>4055 4700 0020 2029</t>
  </si>
  <si>
    <t>1215/910</t>
  </si>
  <si>
    <t>VW</t>
  </si>
  <si>
    <t>Megan Bourke</t>
  </si>
  <si>
    <t>07 856 3850</t>
  </si>
  <si>
    <t>megan.bourke@gmail.com</t>
  </si>
  <si>
    <t>5353 1613 1316 2408</t>
  </si>
  <si>
    <t>0214/455</t>
  </si>
  <si>
    <t>Shane &amp; Felicity - wedding</t>
  </si>
  <si>
    <t>C/- Adele</t>
  </si>
  <si>
    <t>No cost</t>
  </si>
  <si>
    <t>wedding with drivers and ribbons</t>
  </si>
  <si>
    <t>Rolls Royce</t>
  </si>
  <si>
    <t>Elle Jones</t>
  </si>
  <si>
    <t xml:space="preserve">Aust </t>
  </si>
  <si>
    <t xml:space="preserve">elle_1112@hotmail.com </t>
  </si>
  <si>
    <t>5163 6100 2384 5868</t>
  </si>
  <si>
    <t>0414 849</t>
  </si>
  <si>
    <t>wedding with ivory ribbon- 1 days hire - will pickup</t>
  </si>
  <si>
    <t>4622 6300 0197 8315</t>
  </si>
  <si>
    <t>1017/976</t>
  </si>
  <si>
    <t>Patch Reynolds</t>
  </si>
  <si>
    <t>021 08270254</t>
  </si>
  <si>
    <t>patch.reynolds@gmail.com</t>
  </si>
  <si>
    <t>4999 7736 3583 3616</t>
  </si>
  <si>
    <t>0714/125</t>
  </si>
  <si>
    <t>wedding with ribbons</t>
  </si>
  <si>
    <t>Jerf Van Beek</t>
  </si>
  <si>
    <t>C/- Mike</t>
  </si>
  <si>
    <t>Pat Haworth</t>
  </si>
  <si>
    <t>021 190-2642</t>
  </si>
  <si>
    <t>5462 5600 5523 8136</t>
  </si>
  <si>
    <t>0216/223</t>
  </si>
  <si>
    <t>B'day surprize</t>
  </si>
  <si>
    <t>Evan Fenwick</t>
  </si>
  <si>
    <t>021 670 143</t>
  </si>
  <si>
    <t>evanfenwick@gmail.com</t>
  </si>
  <si>
    <t>4999 1689 9831 3100</t>
  </si>
  <si>
    <t>0215/637</t>
  </si>
  <si>
    <t>wedding with white ribbon - canopy if wet??</t>
  </si>
  <si>
    <t>Nicola Lee (Mead)</t>
  </si>
  <si>
    <t>nickers2001@hotmail.com</t>
  </si>
  <si>
    <t>4550  4600 1286 3009</t>
  </si>
  <si>
    <t>0916/669</t>
  </si>
  <si>
    <t>wedding with driver &amp; ribbons - pickup at 2/ 28 Te Aute Rd, Havelock North</t>
  </si>
  <si>
    <t>Rob Young (Zoe Reeve)</t>
  </si>
  <si>
    <t>47 Ladygrove Drive, Guildford, UK</t>
  </si>
  <si>
    <t>44 77806-18324</t>
  </si>
  <si>
    <t>z_reeve@hotmail.com</t>
  </si>
  <si>
    <t>4929 1031 9238 6003</t>
  </si>
  <si>
    <t>0415/462</t>
  </si>
  <si>
    <t>Get Maps - Hiring both E-type &amp; XKR for 1 day each</t>
  </si>
  <si>
    <t>Jag XKR</t>
  </si>
  <si>
    <t>Nadine Rowe</t>
  </si>
  <si>
    <t>Nadine 021 114-3580, Bryan Stevens 021 1143-580</t>
  </si>
  <si>
    <t>021 114-3580</t>
  </si>
  <si>
    <t>nadine.rowe@gmail.com</t>
  </si>
  <si>
    <t>4239 5390 2209 2656</t>
  </si>
  <si>
    <t>0513/662</t>
  </si>
  <si>
    <t>Driver pickup Telegraph Hill Villas #2, 334 Te Mata Rd to Craggy range x 2, photos Te Mata Peak white ribbons.</t>
  </si>
  <si>
    <t>Lance Dear</t>
  </si>
  <si>
    <t>872-1010</t>
  </si>
  <si>
    <t>021 450-504</t>
  </si>
  <si>
    <t>4999 1639 7397 5536</t>
  </si>
  <si>
    <t>0916/183</t>
  </si>
  <si>
    <t>Kelly Dodson 022 1373-525</t>
  </si>
  <si>
    <t>Paul Dobbson 844-8782</t>
  </si>
  <si>
    <t>021 967-672</t>
  </si>
  <si>
    <t>thedutoitwedding@gmail.com</t>
  </si>
  <si>
    <t>4999 1603 3908 2056</t>
  </si>
  <si>
    <t>0715/621</t>
  </si>
  <si>
    <t>Wedding with cream ribbon</t>
  </si>
  <si>
    <t>Paid cash</t>
  </si>
  <si>
    <t>Gwen</t>
  </si>
  <si>
    <t>027 703-0857</t>
  </si>
  <si>
    <t>4548 6015 1717 9202</t>
  </si>
  <si>
    <t>0313/313</t>
  </si>
  <si>
    <t>Gwen paying John cash</t>
  </si>
  <si>
    <t>Gabby Rogers</t>
  </si>
  <si>
    <t>GS Rogers</t>
  </si>
  <si>
    <t>021 0821-4580</t>
  </si>
  <si>
    <t>gabbyrogers@gnmail.com</t>
  </si>
  <si>
    <t>5247 3200 0495 9023</t>
  </si>
  <si>
    <t>0215/292</t>
  </si>
  <si>
    <t xml:space="preserve">wedding with ribbons  </t>
  </si>
  <si>
    <t>S-Type 1</t>
  </si>
  <si>
    <t>Keith Bone</t>
  </si>
  <si>
    <t>S-Type 2</t>
  </si>
  <si>
    <t>1235</t>
  </si>
  <si>
    <t>Bev &amp; Mick Allender</t>
  </si>
  <si>
    <t>Au</t>
  </si>
  <si>
    <t>mammon@iinet.net.au</t>
  </si>
  <si>
    <t>4940 5313 0169 7164</t>
  </si>
  <si>
    <t>0915/504</t>
  </si>
  <si>
    <t>Napier airport to Ak airport $195 per day, $275 relocation</t>
  </si>
  <si>
    <t>Willow &amp; Vegar Rogmli</t>
  </si>
  <si>
    <t>870-0550</t>
  </si>
  <si>
    <t>willow.vegar@gmail.com</t>
  </si>
  <si>
    <t>4193 7600 3766 4339</t>
  </si>
  <si>
    <t>0314/420</t>
  </si>
  <si>
    <t>Wedding with ivory ribbon</t>
  </si>
  <si>
    <t>Helen Vanderwerff</t>
  </si>
  <si>
    <t>877-8687</t>
  </si>
  <si>
    <t>027 372-2958</t>
  </si>
  <si>
    <t>helenvanderwerff@gmail.com</t>
  </si>
  <si>
    <t>4999 1323 7608 2315</t>
  </si>
  <si>
    <t>0514/805</t>
  </si>
  <si>
    <t>Garry Exeter</t>
  </si>
  <si>
    <t>C/- Rob Walmsley</t>
  </si>
  <si>
    <t>gary@hereworth.school.nz</t>
  </si>
  <si>
    <t>5402 0700 1046 6643</t>
  </si>
  <si>
    <t>0915/990</t>
  </si>
  <si>
    <t>wedding with ribbons - pickup at Te Awa Ave, Havelock North</t>
  </si>
  <si>
    <t>N/C for Rob's Jag</t>
  </si>
  <si>
    <t>Robert McMath</t>
  </si>
  <si>
    <t>Jan</t>
  </si>
  <si>
    <t>021 113-8425</t>
  </si>
  <si>
    <t>rttmm1@gmail.com</t>
  </si>
  <si>
    <t>5163 2125 0262 0019</t>
  </si>
  <si>
    <t>0615/549</t>
  </si>
  <si>
    <t>Wedding +Drivers &amp; Ivory ribbons - TeMata Lodge 21 Porter Drive, Arataki Holiday park, Upham St, Havelock Club</t>
  </si>
  <si>
    <t>Julie Burt-Andrews</t>
  </si>
  <si>
    <t>021 288-1778</t>
  </si>
  <si>
    <t>jbb.ba@xtra.co.nz</t>
  </si>
  <si>
    <t>5462 5601 0062 7119</t>
  </si>
  <si>
    <t>0316/725</t>
  </si>
  <si>
    <t>Birthday</t>
  </si>
  <si>
    <t>14:40</t>
  </si>
  <si>
    <t>Lauren Mckenna</t>
  </si>
  <si>
    <t>113 Poraiti Road, Poraiti</t>
  </si>
  <si>
    <t>laurensmckenna@hotmail.com</t>
  </si>
  <si>
    <t>4284 5576 2709 8815</t>
  </si>
  <si>
    <t>1015/150</t>
  </si>
  <si>
    <t>Wedding with driver &amp; Ivory ribbons, pickup 113 Poraiti Road, Poraiti, Napier</t>
  </si>
  <si>
    <t>09:00</t>
  </si>
  <si>
    <t>Paid Mike directly</t>
  </si>
  <si>
    <t>10:00</t>
  </si>
  <si>
    <t>17:00</t>
  </si>
  <si>
    <t>Richard Bowmaker</t>
  </si>
  <si>
    <t>021 135-2526</t>
  </si>
  <si>
    <t>rgbowmaker@gmail.com</t>
  </si>
  <si>
    <t>5436 7800 0195 3843</t>
  </si>
  <si>
    <t>0216/297</t>
  </si>
  <si>
    <t>Ex yard</t>
  </si>
  <si>
    <t>14:00</t>
  </si>
  <si>
    <t>15:00</t>
  </si>
  <si>
    <t>$250 Cash</t>
  </si>
  <si>
    <t>Rachel Turner</t>
  </si>
  <si>
    <t>Paid John cash</t>
  </si>
  <si>
    <t>021 101-3315</t>
  </si>
  <si>
    <t>rach.turner@yahoo.co.nz</t>
  </si>
  <si>
    <t>4988 7230 0003 0101</t>
  </si>
  <si>
    <t>0617/346</t>
  </si>
  <si>
    <t>Pickup Groomsmen from Crown Hotel and drop off at Church Road - short hire, John arranged rate</t>
  </si>
  <si>
    <t>Helen &amp; Kevin Hadley</t>
  </si>
  <si>
    <t>027 373 4030</t>
  </si>
  <si>
    <t>027 546 0131</t>
  </si>
  <si>
    <t>doonans@clear.net.nz</t>
  </si>
  <si>
    <t>4999 1642 3992 1355</t>
  </si>
  <si>
    <t>0516/792</t>
  </si>
  <si>
    <t>Wedding with Ivory ribbons</t>
  </si>
  <si>
    <t>11:00</t>
  </si>
  <si>
    <t>Janine Chisnall</t>
  </si>
  <si>
    <t>027 427-9876</t>
  </si>
  <si>
    <t>jchisnall@hotmail.com</t>
  </si>
  <si>
    <t>4367 7300 5411 2108</t>
  </si>
  <si>
    <t>0817/949</t>
  </si>
  <si>
    <t>Wedding with White ribbons</t>
  </si>
  <si>
    <t>12:00</t>
  </si>
  <si>
    <t>5 Laing Cove, Havelock North</t>
  </si>
  <si>
    <t>021 720-370</t>
  </si>
  <si>
    <t>nanrick@xtra.co.nz</t>
  </si>
  <si>
    <t>4988 7210 0121 7818</t>
  </si>
  <si>
    <t>0417/443</t>
  </si>
  <si>
    <t>Surprise 40th Anniv - 1hr drive round Havelock / Hastings - dropoff at Races, E-Type broke down - fuel pump</t>
  </si>
  <si>
    <t>BMW Z3</t>
  </si>
  <si>
    <t>David Ragg</t>
  </si>
  <si>
    <t>Wellington</t>
  </si>
  <si>
    <t>021 150-6190</t>
  </si>
  <si>
    <t>david.ragg@mbie.govt.nz</t>
  </si>
  <si>
    <t>4617 5500 3841 4406</t>
  </si>
  <si>
    <t>0816/158</t>
  </si>
  <si>
    <t>Surprise for wife's birthday - weekend from Wgtn</t>
  </si>
  <si>
    <t>10:30</t>
  </si>
  <si>
    <t>11:35</t>
  </si>
  <si>
    <t>Janene Draper</t>
  </si>
  <si>
    <t>Auckland</t>
  </si>
  <si>
    <t>021 612-813</t>
  </si>
  <si>
    <t>janene@farrofresh.co.nz</t>
  </si>
  <si>
    <t>4055 4720 0081 0264</t>
  </si>
  <si>
    <t>0517/539</t>
  </si>
  <si>
    <t>Dropoff / pickup at Airport - extra $100</t>
  </si>
  <si>
    <t>8 cars</t>
  </si>
  <si>
    <t>$610/car</t>
  </si>
  <si>
    <t>Vance Haywood</t>
  </si>
  <si>
    <t>Seasonz, Parnell Ak</t>
  </si>
  <si>
    <t>09 304 3159</t>
  </si>
  <si>
    <t>vance@seasonz.co.nz</t>
  </si>
  <si>
    <t>4564 9101 6363 9107</t>
  </si>
  <si>
    <t>0415/117</t>
  </si>
  <si>
    <t>deliver 8 cars to The Farm at Kidnappers, collect ex Huka Lodge, $610/car ($315 hire + $155 Relocation + $140 Fuel)</t>
  </si>
  <si>
    <t>18:00</t>
  </si>
  <si>
    <t>Josh Bianchi</t>
  </si>
  <si>
    <t>Aust</t>
  </si>
  <si>
    <t>bianchijoshua88@gmail.com</t>
  </si>
  <si>
    <t>5353 1813 0322 9785</t>
  </si>
  <si>
    <t>1214/046</t>
  </si>
  <si>
    <t>Days hire</t>
  </si>
  <si>
    <t>Mike Owen (Painter)</t>
  </si>
  <si>
    <t>Son's wedding</t>
  </si>
  <si>
    <t>027 4620187</t>
  </si>
  <si>
    <t>Paid $300 cash</t>
  </si>
  <si>
    <t>Wedding, Mike Owen to sort ribbons, Mike said no Bond</t>
  </si>
  <si>
    <t>13:30</t>
  </si>
  <si>
    <t>Kathleen Lauder - 879-7870</t>
  </si>
  <si>
    <t>11 Birkenhead Crescent, Flaxmere</t>
  </si>
  <si>
    <t>021 146-4069</t>
  </si>
  <si>
    <t>kathleen.lauder@yahoo.co.nz</t>
  </si>
  <si>
    <t>Paid $500 cash</t>
  </si>
  <si>
    <t>1920's theme wedding &amp; white ribbons Flaxmere to Napier Botanical Gardens to Ellwood Park</t>
  </si>
  <si>
    <t>12:30</t>
  </si>
  <si>
    <t>Daniel Bye</t>
  </si>
  <si>
    <t>danbye@hotmail.com</t>
  </si>
  <si>
    <t>5163 1040 0043 1538</t>
  </si>
  <si>
    <t>0316/717</t>
  </si>
  <si>
    <t>Dan Garner</t>
  </si>
  <si>
    <t>877-0029</t>
  </si>
  <si>
    <t>Driver to Wellington &amp; return</t>
  </si>
  <si>
    <t>Jo Shapland</t>
  </si>
  <si>
    <t>jo.shapland@gmail.com</t>
  </si>
  <si>
    <t>5163 9100 0091 7395</t>
  </si>
  <si>
    <t>0515/060</t>
  </si>
  <si>
    <t>Wedding + ivory ribbons</t>
  </si>
  <si>
    <t>No</t>
  </si>
  <si>
    <t>Dean organising - friends wedding</t>
  </si>
  <si>
    <t>08:00</t>
  </si>
  <si>
    <t>Ken Taylor</t>
  </si>
  <si>
    <t>$200/day</t>
  </si>
  <si>
    <t>0274 488 569</t>
  </si>
  <si>
    <t>kgtaylor@xtra.co.nz</t>
  </si>
  <si>
    <t>4999 7700 0586 0369</t>
  </si>
  <si>
    <t>0916/717</t>
  </si>
  <si>
    <t>Booking taken by John</t>
  </si>
  <si>
    <t>9:15</t>
  </si>
  <si>
    <t>13:00</t>
  </si>
  <si>
    <t>Natasa Panayiodou</t>
  </si>
  <si>
    <t>Additional $100 for dropoff/pickup</t>
  </si>
  <si>
    <t>dasapana@gmail.com</t>
  </si>
  <si>
    <t>4943 1000 5536 3196</t>
  </si>
  <si>
    <t>0716/483</t>
  </si>
  <si>
    <t>Bride got sick, had registry wedding next day, hire cancelled. Surprise wedding trip for groom - dropoff / pickup at Crown Hotel - self drive, with Ribbons</t>
  </si>
  <si>
    <t>16:00</t>
  </si>
  <si>
    <t>Hohepa Orikena</t>
  </si>
  <si>
    <t>11 Sutherland St, Tamatea</t>
  </si>
  <si>
    <t>022 1623467</t>
  </si>
  <si>
    <t>4622 3902 5508 0082</t>
  </si>
  <si>
    <t>0715/666</t>
  </si>
  <si>
    <t>11:30</t>
  </si>
  <si>
    <t>Aristocat</t>
  </si>
  <si>
    <t>Jason Waterhouse</t>
  </si>
  <si>
    <t>jason@blackdogracing.co.nz</t>
  </si>
  <si>
    <t>4284 1800 1684 1115</t>
  </si>
  <si>
    <t>0416/210</t>
  </si>
  <si>
    <t>Wedding at Blackbarn</t>
  </si>
  <si>
    <t>James Blackwell</t>
  </si>
  <si>
    <t>victoria.salway@googlemail.com</t>
  </si>
  <si>
    <t>07887 704654</t>
  </si>
  <si>
    <t>blackwelljames@mac.com</t>
  </si>
  <si>
    <t>4893 9600 1011 9953</t>
  </si>
  <si>
    <t>0715/139</t>
  </si>
  <si>
    <t>$100 dropoff fee, Surprise 50th for Roger Stonehouse, 32 Pipi St, Te Awanga, Helen 027 345-4038</t>
  </si>
  <si>
    <t>Robert Hickey</t>
  </si>
  <si>
    <t>34 Arran St, Avondale</t>
  </si>
  <si>
    <t>hobiecatster@gmail.com</t>
  </si>
  <si>
    <t>4999 1315 3142 2358</t>
  </si>
  <si>
    <t>Wedding + Ivory ribbons</t>
  </si>
  <si>
    <t>Emma-Lynn Donadieu</t>
  </si>
  <si>
    <t>022 352-7501</t>
  </si>
  <si>
    <t>emmalynn.donadieu@gmail.com</t>
  </si>
  <si>
    <t>5434 6054 7537 5821</t>
  </si>
  <si>
    <t>1115/862</t>
  </si>
  <si>
    <t>N/C</t>
  </si>
  <si>
    <t>Hamish Dooney</t>
  </si>
  <si>
    <t>Sister's wedding</t>
  </si>
  <si>
    <t>14:15</t>
  </si>
  <si>
    <t>Paid D/C</t>
  </si>
  <si>
    <t>Kim Slikas</t>
  </si>
  <si>
    <t xml:space="preserve">37 Heynes Place, Clive </t>
  </si>
  <si>
    <t>021 753-970</t>
  </si>
  <si>
    <t xml:space="preserve">kimslikas@paradise.net.nz </t>
  </si>
  <si>
    <t>Paid $200 deposit 8/1/14, Paid $600 28/2/14</t>
  </si>
  <si>
    <t>Wedding with drivers &amp; Ivory ribbons, 37 Heynes Place, Clive to Eskdale</t>
  </si>
  <si>
    <t>Ashley &amp; Lynda Chisholm</t>
  </si>
  <si>
    <t>021 234-8759</t>
  </si>
  <si>
    <t>lynda.chisholm@xtra.co.nz</t>
  </si>
  <si>
    <t>4999-1300-0256-0969</t>
  </si>
  <si>
    <t>0615/704</t>
  </si>
  <si>
    <t>Ashley's 61 b'day</t>
  </si>
  <si>
    <t>9:35</t>
  </si>
  <si>
    <t>Grover (Matt) Jackson</t>
  </si>
  <si>
    <t>021 837-688</t>
  </si>
  <si>
    <t>mattandaj@cdmdotnet.com&gt;</t>
  </si>
  <si>
    <t>4548 6015 2054 5100</t>
  </si>
  <si>
    <t>0415/890</t>
  </si>
  <si>
    <t>$55 petrol Peter Cranston</t>
  </si>
  <si>
    <t>falyn.edlin@gmail.com</t>
  </si>
  <si>
    <t>021 210-8715</t>
  </si>
  <si>
    <t>pcranston.nz@gmail.com</t>
  </si>
  <si>
    <t>4617 5500 3521 5103</t>
  </si>
  <si>
    <t>0616/220</t>
  </si>
  <si>
    <t>Wedding - ivory ribbons, need gate code for Stock Rd.</t>
  </si>
  <si>
    <t>Peter Cranston</t>
  </si>
  <si>
    <t>Michael Healey</t>
  </si>
  <si>
    <t>870-4706</t>
  </si>
  <si>
    <t xml:space="preserve">mik_healey@hotmail.com </t>
  </si>
  <si>
    <t>4557 0256 8386 0486</t>
  </si>
  <si>
    <t>1115/194</t>
  </si>
  <si>
    <t>20:00</t>
  </si>
  <si>
    <t>Electra Glide Trike</t>
  </si>
  <si>
    <t>James Heider</t>
  </si>
  <si>
    <t>jim.heider@yahoo.com</t>
  </si>
  <si>
    <t>4300 2301 3631 8088</t>
  </si>
  <si>
    <t>1214/120</t>
  </si>
  <si>
    <t>Jim cancelled booking - too cold to bike to Taupo, charged $45 for COF.</t>
  </si>
  <si>
    <t>Andy Medley</t>
  </si>
  <si>
    <t>andrew.medley@crv4all.co.nz</t>
  </si>
  <si>
    <t>Paid 25% deposit 7/2/14 $212.50</t>
  </si>
  <si>
    <t>Wedding with drivers, ivory ribbons, need detail for pickup</t>
  </si>
  <si>
    <t>Paid balance $637.50 16/6/14</t>
  </si>
  <si>
    <t>Ivory ribbons, 3.00pm at Te Pania Scenic Hotel to Eskdale Church to Church Rd Winery</t>
  </si>
  <si>
    <t>Lisa/Kay Tamati</t>
  </si>
  <si>
    <t>Joe Kairau</t>
  </si>
  <si>
    <t>027 973-6645</t>
  </si>
  <si>
    <t>4550 4700 0325 9828</t>
  </si>
  <si>
    <t>1115/686</t>
  </si>
  <si>
    <t>Mike agreed to 50% discount - 50th b'day for Kay</t>
  </si>
  <si>
    <t>Jimmy Thompson</t>
  </si>
  <si>
    <t>jimmy@gemfinders.net</t>
  </si>
  <si>
    <t>4423 9483 3228 5924</t>
  </si>
  <si>
    <t>0315/132</t>
  </si>
  <si>
    <t>Pickup at Napier Airport - Cancelled due to illness</t>
  </si>
  <si>
    <t>09:30</t>
  </si>
  <si>
    <t>$800/car</t>
  </si>
  <si>
    <t>Huka Lodge to The Farm at Kidnappers, $800/car (Hire, Relocation &amp; Fuel)</t>
  </si>
  <si>
    <t>Huka Lodge to The Farm at Kidnappers, Spare/backup car</t>
  </si>
  <si>
    <t>Jean-Paul Mardelaine</t>
  </si>
  <si>
    <t>Fritzroy Rd, Bluff Hill</t>
  </si>
  <si>
    <t>835-5833</t>
  </si>
  <si>
    <t>5136 9811 5848 3799</t>
  </si>
  <si>
    <t>0916/303</t>
  </si>
  <si>
    <t>Day's hire, travelling from New Cal.</t>
  </si>
  <si>
    <t>Jay Elkink</t>
  </si>
  <si>
    <t>vm_vc@yahoo.co.uk</t>
  </si>
  <si>
    <t>4943 1000 5356 5776</t>
  </si>
  <si>
    <t>0516/899</t>
  </si>
  <si>
    <t>Wedding with driver (Cat), red ribbon - Woolshed apartments to Off The Track - 2 trips</t>
  </si>
  <si>
    <t>Sam Maxwell</t>
  </si>
  <si>
    <t>027 251-6704</t>
  </si>
  <si>
    <t xml:space="preserve">sam1sam1sam@hotmail.com </t>
  </si>
  <si>
    <t>4999 2320 5796 1175</t>
  </si>
  <si>
    <t>0618/413</t>
  </si>
  <si>
    <t>Wedding with ribbon, Father driving Mustang to Taupo, Reporoa for wedding, arrange pickup time</t>
  </si>
  <si>
    <t>9:30</t>
  </si>
  <si>
    <t>James Patrick &amp; Jern</t>
  </si>
  <si>
    <t>Battery problem</t>
  </si>
  <si>
    <t>027 772-8504</t>
  </si>
  <si>
    <t>jwmpatrick@hotmail.com</t>
  </si>
  <si>
    <t>4564 9202 0184 0104</t>
  </si>
  <si>
    <t>0316/701</t>
  </si>
  <si>
    <t>Wedding with ivory ribbons - collect from Stock Rd, Blackbarn, Battery problem with Mike's Jag - charged for 1 hire</t>
  </si>
  <si>
    <t>James Patrick</t>
  </si>
  <si>
    <t>????</t>
  </si>
  <si>
    <t>Napier</t>
  </si>
  <si>
    <t>Will pay cash to John</t>
  </si>
  <si>
    <t>John gave special rate (sons father dying) - paid John directly, also paying $1500 cash for bond to John</t>
  </si>
  <si>
    <t>2:15</t>
  </si>
  <si>
    <t>4:00</t>
  </si>
  <si>
    <t>Gemma Coverdale</t>
  </si>
  <si>
    <t>Special rate</t>
  </si>
  <si>
    <t>gem.coverdale@gmail.com</t>
  </si>
  <si>
    <t>Arranged with John for 2hr drive - Pickup 102 Beach rd, Haumoana to Sacred Hill Winery, Ivory ribbons</t>
  </si>
  <si>
    <t>8:30</t>
  </si>
  <si>
    <t>Roger Moore</t>
  </si>
  <si>
    <t>4359 8300 0354 7030</t>
  </si>
  <si>
    <t>1017/490</t>
  </si>
  <si>
    <t>Chrissy to get details</t>
  </si>
  <si>
    <t>9:00</t>
  </si>
  <si>
    <t>Sam Buckman</t>
  </si>
  <si>
    <t>0061 415-155711</t>
  </si>
  <si>
    <t>Paid by credit card</t>
  </si>
  <si>
    <t>John topped up fuel $33.60</t>
  </si>
  <si>
    <t>Philip Pacheco</t>
  </si>
  <si>
    <t>021 0842-3164</t>
  </si>
  <si>
    <t>philiptc@live.com</t>
  </si>
  <si>
    <t>Bond</t>
  </si>
  <si>
    <t>4988 7230 0029 2339</t>
  </si>
  <si>
    <t>0915/019</t>
  </si>
  <si>
    <t>Wedding with ribbons - confirm pickup details</t>
  </si>
  <si>
    <t>Hire</t>
  </si>
  <si>
    <t>4835 6104 0396 6236</t>
  </si>
  <si>
    <t>0216/817</t>
  </si>
  <si>
    <t>Glenn Soeberg</t>
  </si>
  <si>
    <t>021 277-9226</t>
  </si>
  <si>
    <t>glenn@phoenixcontracting.co.nz</t>
  </si>
  <si>
    <t>4999 7758 8737 7903</t>
  </si>
  <si>
    <t>0916/260</t>
  </si>
  <si>
    <t>Wedding with ribbons for friends</t>
  </si>
  <si>
    <t>Mike Anyan</t>
  </si>
  <si>
    <t>870-0078</t>
  </si>
  <si>
    <t>021 022-86470</t>
  </si>
  <si>
    <t>mikeanyan@gmail.com</t>
  </si>
  <si>
    <t>mustang</t>
  </si>
  <si>
    <t>Robert (German)</t>
  </si>
  <si>
    <t>robert_reister@gmx.de</t>
  </si>
  <si>
    <t>4344-9908-6742-0035</t>
  </si>
  <si>
    <t>0717/029</t>
  </si>
  <si>
    <t>Wants to take photos of Mustang</t>
  </si>
  <si>
    <t>Scott (friend of Mike &amp; Chrissy)</t>
  </si>
  <si>
    <t>C/- Mike.W</t>
  </si>
  <si>
    <t>Jessica McIvor</t>
  </si>
  <si>
    <t>Bank card A Wolken 5402 2311 5127 9886, 05/18, 619</t>
  </si>
  <si>
    <t>027 696-2336</t>
  </si>
  <si>
    <t>jmcivor1@gmail.com</t>
  </si>
  <si>
    <t>4835 6104 1011 1503</t>
  </si>
  <si>
    <t>0418/756</t>
  </si>
  <si>
    <t>Wedding + Ribbons - charged $75 petrol - car went out 1/2, back on empty</t>
  </si>
  <si>
    <t>Hayleigh Brereton</t>
  </si>
  <si>
    <t>027 240-2649</t>
  </si>
  <si>
    <t>hayleigh_@hotmail.com</t>
  </si>
  <si>
    <t>5191 6301 2160 9012</t>
  </si>
  <si>
    <t>0217/470</t>
  </si>
  <si>
    <t>1:00</t>
  </si>
  <si>
    <t>James Domine, Dubai</t>
  </si>
  <si>
    <t>C/- Frances van Dillen, Hastings</t>
  </si>
  <si>
    <t>0274 766-864</t>
  </si>
  <si>
    <t>james.domine@g-1.com</t>
  </si>
  <si>
    <t>5286 8947 3866 1032</t>
  </si>
  <si>
    <t>0116/800</t>
  </si>
  <si>
    <t>Wedding - James works in Dubai, reconfirm pick time &amp; address, use James card for bond, not Frances</t>
  </si>
  <si>
    <t>Duncan Scotland</t>
  </si>
  <si>
    <t>021 922-540</t>
  </si>
  <si>
    <t>duncan@3r.co.nz</t>
  </si>
  <si>
    <t>4367 7400 6491 7073</t>
  </si>
  <si>
    <t>0815/879</t>
  </si>
  <si>
    <t>Wedding at Mana Lodge</t>
  </si>
  <si>
    <t>Craig Thomsen</t>
  </si>
  <si>
    <t>C/- Stephen McGrath</t>
  </si>
  <si>
    <t>027 3499153</t>
  </si>
  <si>
    <t>cgthomsen@windowslive.com</t>
  </si>
  <si>
    <t>4509 4992 4297 1010</t>
  </si>
  <si>
    <t>0318/487</t>
  </si>
  <si>
    <t>Wedding with ribbons</t>
  </si>
  <si>
    <t>2:30</t>
  </si>
  <si>
    <t>Adrian Close</t>
  </si>
  <si>
    <t>Australia</t>
  </si>
  <si>
    <t>+61417346-94</t>
  </si>
  <si>
    <t>adrian.close@gmail.com</t>
  </si>
  <si>
    <t>4622 3903 6363 2071</t>
  </si>
  <si>
    <t>1116/341</t>
  </si>
  <si>
    <t>Travelling thru north island</t>
  </si>
  <si>
    <t>Grant Calder</t>
  </si>
  <si>
    <t>021 426-650</t>
  </si>
  <si>
    <t>grant.calder@me.com</t>
  </si>
  <si>
    <t>5436 7800 0645 1256</t>
  </si>
  <si>
    <t>0518/368</t>
  </si>
  <si>
    <t>MKII</t>
  </si>
  <si>
    <t>The Breeze Radio - Blame the Groom Promo</t>
  </si>
  <si>
    <t>021 136-9666</t>
  </si>
  <si>
    <t>DamonSchmidt@mediaworks.co.nz</t>
  </si>
  <si>
    <t xml:space="preserve">N/C  </t>
  </si>
  <si>
    <t>Blame the Groom Promotion - Landrover supplied at no cost - Paid $500 for advertising</t>
  </si>
  <si>
    <t>Adam Jobbins</t>
  </si>
  <si>
    <t>021 301-010</t>
  </si>
  <si>
    <t>843-2236</t>
  </si>
  <si>
    <t>adam@adamjobbins.com</t>
  </si>
  <si>
    <t>4999 1621 1460 8378</t>
  </si>
  <si>
    <t>0718/392</t>
  </si>
  <si>
    <t>Wedding + ribbons - Mark Yates to drive one of the MKII's (previous owner)</t>
  </si>
  <si>
    <t>as per MSW</t>
  </si>
  <si>
    <t>Mark Yates 835-8558</t>
  </si>
  <si>
    <t>17:30</t>
  </si>
  <si>
    <t>Jacqui Ross</t>
  </si>
  <si>
    <t>027365-8272</t>
  </si>
  <si>
    <t>021 420-194</t>
  </si>
  <si>
    <t>jacke_ross@hotmail.com</t>
  </si>
  <si>
    <t>5246 5100 2057 5140</t>
  </si>
  <si>
    <t>0319/442</t>
  </si>
  <si>
    <t>Wedding + ribbons - Sileni - would like Mustang picked up at 5:30 from Sileni</t>
  </si>
  <si>
    <t>Samantha</t>
  </si>
  <si>
    <t>021 212-6419 sister in-law</t>
  </si>
  <si>
    <t>06 561-2015</t>
  </si>
  <si>
    <t>littlemiss618@hotmail.com</t>
  </si>
  <si>
    <t>5163 6100 2880 5925</t>
  </si>
  <si>
    <t>0817/714</t>
  </si>
  <si>
    <t xml:space="preserve">Wedding + ribbons  </t>
  </si>
  <si>
    <t>Naresh Persaud</t>
  </si>
  <si>
    <t>022 092-9128</t>
  </si>
  <si>
    <t>npk91vr@msn.com</t>
  </si>
  <si>
    <t>5466 1602 9388 4597</t>
  </si>
  <si>
    <t>1119/662</t>
  </si>
  <si>
    <t>Wet day, travelled 60km, Mike agreed to adjust the price</t>
  </si>
  <si>
    <t>Paid 25% deposit</t>
  </si>
  <si>
    <t>Katelin &amp; Aaron Gittings</t>
  </si>
  <si>
    <t>021 123-8011</t>
  </si>
  <si>
    <t>k8lin28@live.com</t>
  </si>
  <si>
    <t>Paid $125 deposit 29/5/15</t>
  </si>
  <si>
    <t>Wedding with Driver / ivory ribbons, Old Church, paying $375 cash to driver</t>
  </si>
  <si>
    <t>Debra Abrahams</t>
  </si>
  <si>
    <t>027 274-5505</t>
  </si>
  <si>
    <t>theabrahams@slingshot.co.nz</t>
  </si>
  <si>
    <t>4055 4720 0192 2415</t>
  </si>
  <si>
    <t>0819/</t>
  </si>
  <si>
    <t>Wedding + driver - 35 Kopanga Rd, H/lock Hillington House, Booked well in advance - need to reconfirm booking &amp; cost closer to time</t>
  </si>
  <si>
    <t>Matt Mitchinson</t>
  </si>
  <si>
    <t>Phil &amp; Sue (parents)</t>
  </si>
  <si>
    <t>021 268-0376</t>
  </si>
  <si>
    <t>mattmitchinson@hotmail.com</t>
  </si>
  <si>
    <t>4659 0130 4825 2000</t>
  </si>
  <si>
    <t>1217/026</t>
  </si>
  <si>
    <t>Gift for parents visiting HB</t>
  </si>
  <si>
    <t>2x Jags</t>
  </si>
  <si>
    <t>Louise June</t>
  </si>
  <si>
    <t>1x Blazer</t>
  </si>
  <si>
    <t>2x Landrovers</t>
  </si>
  <si>
    <t>1x Mustang</t>
  </si>
  <si>
    <t>1x Chev Impala</t>
  </si>
  <si>
    <t>c/- Mike</t>
  </si>
  <si>
    <t>3:45</t>
  </si>
  <si>
    <t>David Baxter</t>
  </si>
  <si>
    <t>dbaxter14@gamil.com</t>
  </si>
  <si>
    <t>5217 2918 1708 1097</t>
  </si>
  <si>
    <t>0119/330</t>
  </si>
  <si>
    <t>Wedding + driver White ribbons, 113 Brookvale Rd to Te Awa Winery</t>
  </si>
  <si>
    <t>4622 6300 0475 1081</t>
  </si>
  <si>
    <t>0320/851</t>
  </si>
  <si>
    <t>John Vandermeer</t>
  </si>
  <si>
    <t>Daughters wedding</t>
  </si>
  <si>
    <t>Brodie Reid</t>
  </si>
  <si>
    <t>Graheme Ingram - Gift for father - father to book in summer</t>
  </si>
  <si>
    <t>843-3880</t>
  </si>
  <si>
    <t>brodie.reid@colensobbdo.co.nz</t>
  </si>
  <si>
    <t>4548 6015 7273 5591</t>
  </si>
  <si>
    <t>1117/377</t>
  </si>
  <si>
    <t>Will pay at time of hire as per MSW, father to pay for $2k bond, hm 834-0944, 4999-1308-6795-9611, 0717/148</t>
  </si>
  <si>
    <t>2:00</t>
  </si>
  <si>
    <t>Rachel Frear</t>
  </si>
  <si>
    <t>Tony Wrigley</t>
  </si>
  <si>
    <t>Thefrears@gmail.com</t>
  </si>
  <si>
    <t>4617 5500 3078 4202</t>
  </si>
  <si>
    <t>0718/434</t>
  </si>
  <si>
    <t>St Valentines surprise for Tony</t>
  </si>
  <si>
    <t>Ben Parson</t>
  </si>
  <si>
    <t>021 810-445</t>
  </si>
  <si>
    <t>ben@buzzchannel.co.nz</t>
  </si>
  <si>
    <t>4367 7311 5306 0818</t>
  </si>
  <si>
    <t>0118/298</t>
  </si>
  <si>
    <t>Art deco hire</t>
  </si>
  <si>
    <t>Rawiri Brown</t>
  </si>
  <si>
    <t>rjbrown121@hotmail.co.nz</t>
  </si>
  <si>
    <t>5353 1652 9080 7323</t>
  </si>
  <si>
    <t>1018/497</t>
  </si>
  <si>
    <t>3:00</t>
  </si>
  <si>
    <t>Fat Boy</t>
  </si>
  <si>
    <t>Michael Lander</t>
  </si>
  <si>
    <t>027 242-3912</t>
  </si>
  <si>
    <t>5191 6301 9850 0011</t>
  </si>
  <si>
    <t>1218/287</t>
  </si>
  <si>
    <t>Paying Mike direct, 1/2 day hire to refresh - travelling to cambodia</t>
  </si>
  <si>
    <t>Maree McLeod</t>
  </si>
  <si>
    <t>021 422-148</t>
  </si>
  <si>
    <t>maree.mcleod@outlook.com</t>
  </si>
  <si>
    <t>4055 4720 0200 9022</t>
  </si>
  <si>
    <t>1119/218</t>
  </si>
  <si>
    <t>Days hire, gift for mother</t>
  </si>
  <si>
    <t>Tristan Burnie</t>
  </si>
  <si>
    <t>021 225-5773</t>
  </si>
  <si>
    <t>tristan.bernie@foodstuffs.co.nz</t>
  </si>
  <si>
    <t>5402 2310 3339 8946</t>
  </si>
  <si>
    <t>1018/319</t>
  </si>
  <si>
    <t>2 day hire visiting Napier, with 2 children</t>
  </si>
  <si>
    <t>Sharon Bricknell</t>
  </si>
  <si>
    <t>Surprise gift for bride</t>
  </si>
  <si>
    <t>021 0646097</t>
  </si>
  <si>
    <t>caninecandychews@gmail.com</t>
  </si>
  <si>
    <t>4645 7900 2819 6052</t>
  </si>
  <si>
    <t>0918/263</t>
  </si>
  <si>
    <t>Wedding + driver, 2:00 at 637 Waipatiki Road, White ribbons</t>
  </si>
  <si>
    <t>19:00</t>
  </si>
  <si>
    <t>Adam Hunt</t>
  </si>
  <si>
    <t>027 444-7366</t>
  </si>
  <si>
    <t>0061 457-312-977</t>
  </si>
  <si>
    <t>Mizy4@hotmail.com</t>
  </si>
  <si>
    <t>5353 1813 0284 7165</t>
  </si>
  <si>
    <t>1116/632</t>
  </si>
  <si>
    <t>Wedding, White ribbons, pickup round 7pm from Old Church - reconfirm</t>
  </si>
  <si>
    <t>Matt Kekena</t>
  </si>
  <si>
    <t>027 467-0129</t>
  </si>
  <si>
    <t>mattkekena@gmail.com</t>
  </si>
  <si>
    <t>5494 6400 0455 2654</t>
  </si>
  <si>
    <t>1118/345</t>
  </si>
  <si>
    <t>For father's 60th</t>
  </si>
  <si>
    <t>Brendon Adema</t>
  </si>
  <si>
    <t>027 4451-690</t>
  </si>
  <si>
    <t>bademacolpal@gmail.com</t>
  </si>
  <si>
    <t>4988 7210 0180 8178</t>
  </si>
  <si>
    <t>0717/809</t>
  </si>
  <si>
    <t>Hire postponed - southerly storm during weekend - rebooked 13/08/16 - special rate given by Mike</t>
  </si>
  <si>
    <t>Heather Jessen</t>
  </si>
  <si>
    <t>04 314-37465</t>
  </si>
  <si>
    <t>heather_t@cheerful.com</t>
  </si>
  <si>
    <t>4557 0256 8252 7367</t>
  </si>
  <si>
    <t>0918/412</t>
  </si>
  <si>
    <t>60th b'day gift for husband XK140 broke down, Mike agreed to settle for $300</t>
  </si>
  <si>
    <t>Tim Kirkpatrick</t>
  </si>
  <si>
    <t>Father's 60th b'day Stuart &amp; Janice</t>
  </si>
  <si>
    <t>021 077-7841</t>
  </si>
  <si>
    <t>mail@timkirkpatrick.co.nz</t>
  </si>
  <si>
    <t>4548 6014 9269 2104</t>
  </si>
  <si>
    <t>0619/124</t>
  </si>
  <si>
    <t>Father's 60th b'day present, pickup/dropoff at Napier airport ($100)</t>
  </si>
  <si>
    <t>Jon Brunette</t>
  </si>
  <si>
    <t>07 868-3209</t>
  </si>
  <si>
    <t>022 694-4662</t>
  </si>
  <si>
    <t>brunette@orcon.net.nz</t>
  </si>
  <si>
    <t>4999 7760 8155 2465</t>
  </si>
  <si>
    <t>0717/183</t>
  </si>
  <si>
    <t>Travelling from Thames</t>
  </si>
  <si>
    <t>Mike driving</t>
  </si>
  <si>
    <t>see Mike</t>
  </si>
  <si>
    <t>22:00</t>
  </si>
  <si>
    <t>Nancy Rakete-Stones</t>
  </si>
  <si>
    <t>027 840-3986</t>
  </si>
  <si>
    <t>nraketestones@gmail.com</t>
  </si>
  <si>
    <t>5191 6300 6886 3028</t>
  </si>
  <si>
    <t>0417/829</t>
  </si>
  <si>
    <t>Les Buzan</t>
  </si>
  <si>
    <t>027 416-0853</t>
  </si>
  <si>
    <t>lesliebuzan@gmail.com</t>
  </si>
  <si>
    <t>4284 1801 5570 5105</t>
  </si>
  <si>
    <t>0218/654</t>
  </si>
  <si>
    <t>Travelling from Greytown spending a few days in HB</t>
  </si>
  <si>
    <t>Andre Helm</t>
  </si>
  <si>
    <t>021 114-8242</t>
  </si>
  <si>
    <t>andredhelm@gmail.com</t>
  </si>
  <si>
    <t>4548 6013 2717 6109</t>
  </si>
  <si>
    <t>0318/539</t>
  </si>
  <si>
    <t>Shuttle from/to airport, wedding in Porangahau</t>
  </si>
  <si>
    <t>Rob Walmsley - Keith Bone's daughters wedding</t>
  </si>
  <si>
    <t>Keith Bones daughters wedding</t>
  </si>
  <si>
    <t>Lisa &amp; Phil Wong</t>
  </si>
  <si>
    <t>872-9300</t>
  </si>
  <si>
    <t>022 088-6873</t>
  </si>
  <si>
    <t>lisa.wong@bayleys.co.nz</t>
  </si>
  <si>
    <t>5433 3540 3783 5029</t>
  </si>
  <si>
    <t>0120/085</t>
  </si>
  <si>
    <t>hire for husband</t>
  </si>
  <si>
    <t>Jono &amp; Abby Hall</t>
  </si>
  <si>
    <t>C/- Catherine</t>
  </si>
  <si>
    <t>C/- Cat</t>
  </si>
  <si>
    <t>Steve Carter</t>
  </si>
  <si>
    <t>Wedding in taupo - Donald carter picking up</t>
  </si>
  <si>
    <t>stevecarter.m3@gmail.com</t>
  </si>
  <si>
    <t>4568 6015 7593 1601</t>
  </si>
  <si>
    <t>1219/115</t>
  </si>
  <si>
    <t>Wedding + ribbons in Taupo + distance charge</t>
  </si>
  <si>
    <t>Dominic Blackie</t>
  </si>
  <si>
    <t>Natalie</t>
  </si>
  <si>
    <t>043800833 x705</t>
  </si>
  <si>
    <t>dominic@philandteds.com</t>
  </si>
  <si>
    <t>4835 6104 0214 7622</t>
  </si>
  <si>
    <t>0119/276</t>
  </si>
  <si>
    <t>Wedding + ribbons</t>
  </si>
  <si>
    <t>1:45</t>
  </si>
  <si>
    <t>5:30</t>
  </si>
  <si>
    <t>Brittany Bell</t>
  </si>
  <si>
    <t>04 909-6994</t>
  </si>
  <si>
    <t>022 430-6800</t>
  </si>
  <si>
    <t>brittanybellk@gmail.com</t>
  </si>
  <si>
    <t>4835 6104 1755 6189</t>
  </si>
  <si>
    <t>0220/547</t>
  </si>
  <si>
    <t>Wedding + drivers, white ribbons, 2:30 at Blackbarn Retreat, St Matthews Hastings, Elephant Hill by 5pm</t>
  </si>
  <si>
    <t>micjac.lander@gmail.com</t>
  </si>
  <si>
    <t>1/2 day hire to refresh - travelling - Mike gave special rate of $100</t>
  </si>
  <si>
    <t>Isaac Hughes</t>
  </si>
  <si>
    <t>021 472-203</t>
  </si>
  <si>
    <t>imhughes33@gmail.com</t>
  </si>
  <si>
    <t>4364 7900 0225 3191</t>
  </si>
  <si>
    <t>0518/880</t>
  </si>
  <si>
    <t>Wedding, 2x MKII Jags, self drive, ivory ribbons</t>
  </si>
  <si>
    <t>Allan - See Mike re: booking</t>
  </si>
  <si>
    <t>Mike will get card on the day</t>
  </si>
  <si>
    <t>See Mike re: booking</t>
  </si>
  <si>
    <t xml:space="preserve">Mike Owen  </t>
  </si>
  <si>
    <t>Paid $250 cash</t>
  </si>
  <si>
    <t>Special rate given to Mike</t>
  </si>
  <si>
    <t>Kathrynn Jelas (bride)</t>
  </si>
  <si>
    <t>Mother - 04 471-2995</t>
  </si>
  <si>
    <t>021 101-6423</t>
  </si>
  <si>
    <t>kathrynn.jelas@gmail.com</t>
  </si>
  <si>
    <t>4999 1300 0215 8079</t>
  </si>
  <si>
    <t>1018/973</t>
  </si>
  <si>
    <t>Wedding, mother's credit card</t>
  </si>
  <si>
    <t>Zoe Leech</t>
  </si>
  <si>
    <t>zoeleech1@gmail.com</t>
  </si>
  <si>
    <t>4617 5500 3279 9208</t>
  </si>
  <si>
    <t>0119/735</t>
  </si>
  <si>
    <t>Arranging flights, need to arrange shuttle</t>
  </si>
  <si>
    <t>Ross Pickering</t>
  </si>
  <si>
    <t>027 289-6495</t>
  </si>
  <si>
    <t>lynnesannazzaro@icloud.com</t>
  </si>
  <si>
    <t>5366 1811 2056 5382</t>
  </si>
  <si>
    <t>0420/977</t>
  </si>
  <si>
    <t>Will pay $1500 cash for bond</t>
  </si>
  <si>
    <t>Kelly Brown</t>
  </si>
  <si>
    <t>021 0234-3067</t>
  </si>
  <si>
    <t>kellyabrown@gmail.com</t>
  </si>
  <si>
    <t>4284 1804 8547 1477</t>
  </si>
  <si>
    <t>0318/701</t>
  </si>
  <si>
    <t>Richard Kay</t>
  </si>
  <si>
    <t>021 2410222</t>
  </si>
  <si>
    <t>richard_kay@hotmail.com</t>
  </si>
  <si>
    <t>5494 6400 0551 6948</t>
  </si>
  <si>
    <t>0220/862</t>
  </si>
  <si>
    <t>Wedding at Brookfields Winery, ribbons??</t>
  </si>
  <si>
    <t>BMW Bike</t>
  </si>
  <si>
    <t>Vaughan Griffin</t>
  </si>
  <si>
    <t>027 943-4703</t>
  </si>
  <si>
    <t>griffintreeservices@hotmail.co.nz</t>
  </si>
  <si>
    <t>4367 7301 0340 6220</t>
  </si>
  <si>
    <t>0518/269</t>
  </si>
  <si>
    <t>Iain Millar (Bride's father)</t>
  </si>
  <si>
    <t>Bethany Millar (Bride)</t>
  </si>
  <si>
    <t>bethany.millar@live.com</t>
  </si>
  <si>
    <t>4367 7312 0224 6970</t>
  </si>
  <si>
    <t>0319/460</t>
  </si>
  <si>
    <t>Wedding +ribbons</t>
  </si>
  <si>
    <t>0420/937</t>
  </si>
  <si>
    <t>Oil leaks on E-Type - charge $200</t>
  </si>
  <si>
    <t>Paid</t>
  </si>
  <si>
    <t>Chris Long</t>
  </si>
  <si>
    <t>027 444-6256</t>
  </si>
  <si>
    <t>chris.long@99.co.nz</t>
  </si>
  <si>
    <t>Paid D/C 18/4/17</t>
  </si>
  <si>
    <t>Wedding + drivers, Ivory ribbons, Pickup Crown Hotel at 3pm 22a Waghorne St going to The Mission</t>
  </si>
  <si>
    <t>Denise Ohlen</t>
  </si>
  <si>
    <t>027 286-4396</t>
  </si>
  <si>
    <t>ohlen@xtra.co.nz</t>
  </si>
  <si>
    <t>4548 6015 7344 0019</t>
  </si>
  <si>
    <t>0418/522</t>
  </si>
  <si>
    <t>Shouting herself</t>
  </si>
  <si>
    <t>18:30</t>
  </si>
  <si>
    <t>Haydn Friedrich</t>
  </si>
  <si>
    <t>0061 4112-32010</t>
  </si>
  <si>
    <t>haydn.friedrich@gmail.com</t>
  </si>
  <si>
    <t>4601 8440 0102 4930</t>
  </si>
  <si>
    <t>1118/927</t>
  </si>
  <si>
    <t>Surprise for friends wedding</t>
  </si>
  <si>
    <t>Samantha Stewart</t>
  </si>
  <si>
    <t>021 114-3930</t>
  </si>
  <si>
    <t>samanthastewart@windowslive.com</t>
  </si>
  <si>
    <t>4364 7900 0198 5561</t>
  </si>
  <si>
    <t>1217/308</t>
  </si>
  <si>
    <t>Joshua Latham</t>
  </si>
  <si>
    <t>021 0266-5835</t>
  </si>
  <si>
    <t>joshualatham69@gmail.com</t>
  </si>
  <si>
    <t>4837 4190 0806 0959</t>
  </si>
  <si>
    <t>0219/986</t>
  </si>
  <si>
    <t xml:space="preserve">Birthday gift  </t>
  </si>
  <si>
    <t>Elizabeth Heeg</t>
  </si>
  <si>
    <t>021 068-3801</t>
  </si>
  <si>
    <t>erheeg@gmail.com</t>
  </si>
  <si>
    <t>5442-9100-0607-8021</t>
  </si>
  <si>
    <t>0319/218</t>
  </si>
  <si>
    <t>Weekend away from Wellington</t>
  </si>
  <si>
    <t>Angela Lewis</t>
  </si>
  <si>
    <t>021 477-494</t>
  </si>
  <si>
    <t>chchgal123@gmail.com</t>
  </si>
  <si>
    <t>5494 6400 0498 1986</t>
  </si>
  <si>
    <t>0619/756</t>
  </si>
  <si>
    <t>Weekend getaway</t>
  </si>
  <si>
    <t>Ralph Levinson</t>
  </si>
  <si>
    <t>021 1727-637</t>
  </si>
  <si>
    <t>ralphlevinson1@gmail.com</t>
  </si>
  <si>
    <t>5436 7801 0006 2512</t>
  </si>
  <si>
    <t>0918/628</t>
  </si>
  <si>
    <t>Sven Pauli</t>
  </si>
  <si>
    <t>Unit 10 Voldez Motel</t>
  </si>
  <si>
    <t>4906 3883 7613 9883</t>
  </si>
  <si>
    <t>0221/</t>
  </si>
  <si>
    <t>Hoildaying in HB</t>
  </si>
  <si>
    <t>Sandra Baker</t>
  </si>
  <si>
    <t>:+61414980277</t>
  </si>
  <si>
    <t>barkersandra22@gmail.com</t>
  </si>
  <si>
    <t>Hire cancelled - not the right vibe</t>
  </si>
  <si>
    <t>Angela &amp; Neville Jordan</t>
  </si>
  <si>
    <t>Neville 021 476-249</t>
  </si>
  <si>
    <t>021 045-8782</t>
  </si>
  <si>
    <t>thejordsnz@gmail.com</t>
  </si>
  <si>
    <t>Weekend away from Auck</t>
  </si>
  <si>
    <t>Stacy Scott</t>
  </si>
  <si>
    <t>021 065-8079</t>
  </si>
  <si>
    <t>stac1234@hotmail.com</t>
  </si>
  <si>
    <t>5433 3540 1531 1027</t>
  </si>
  <si>
    <t>1019/474</t>
  </si>
  <si>
    <t>Kerry Clement</t>
  </si>
  <si>
    <t>021 236-4774</t>
  </si>
  <si>
    <t>kkcarlo@gmail.com</t>
  </si>
  <si>
    <t>4548 6015 7025 7721</t>
  </si>
  <si>
    <t>0120/842</t>
  </si>
  <si>
    <t>Samuel Gatara</t>
  </si>
  <si>
    <t>samuelgatara@gmail.com</t>
  </si>
  <si>
    <t>5416 2100 0116 4534</t>
  </si>
  <si>
    <t>1019/450</t>
  </si>
  <si>
    <t>10:45</t>
  </si>
  <si>
    <t>Jason Mann</t>
  </si>
  <si>
    <t>C/- Pamler</t>
  </si>
  <si>
    <t>027 471-8221</t>
  </si>
  <si>
    <t>Pamelasavillejj@gmail.com</t>
  </si>
  <si>
    <t>5595 6700 0048 2232</t>
  </si>
  <si>
    <t>0519/112</t>
  </si>
  <si>
    <t>John Arabshahi &amp; Sandy</t>
  </si>
  <si>
    <t>021 172-2877</t>
  </si>
  <si>
    <t>homayon@outlook.com</t>
  </si>
  <si>
    <t>4988 7210 0598 8786</t>
  </si>
  <si>
    <t>0320/341</t>
  </si>
  <si>
    <t>VW Beetle</t>
  </si>
  <si>
    <t>Stacey Tan</t>
  </si>
  <si>
    <t>021 0700-724</t>
  </si>
  <si>
    <t>stezsie@yahoo.com</t>
  </si>
  <si>
    <t>5523 3301 9013 2355</t>
  </si>
  <si>
    <t>1221/106</t>
  </si>
  <si>
    <t>Wedding at Church Rd Winey, white ribbons</t>
  </si>
  <si>
    <t>350/day</t>
  </si>
  <si>
    <t>Jacqui Davies</t>
  </si>
  <si>
    <t>Queenstown</t>
  </si>
  <si>
    <t>0274 730-664</t>
  </si>
  <si>
    <t>jacdavies@me.com</t>
  </si>
  <si>
    <t>4999 1696 8409 8997</t>
  </si>
  <si>
    <t>0619/735</t>
  </si>
  <si>
    <t>B'day surprise for husband</t>
  </si>
  <si>
    <t>08:30</t>
  </si>
  <si>
    <t>Rob Thomas</t>
  </si>
  <si>
    <t>021 704-423</t>
  </si>
  <si>
    <t>r0bertth0mas@hotmail.com</t>
  </si>
  <si>
    <t>4617 5500 4018 9491</t>
  </si>
  <si>
    <t>0420/741</t>
  </si>
  <si>
    <t>Flying in, arranging own transport to Hastings</t>
  </si>
  <si>
    <t>375/day</t>
  </si>
  <si>
    <t>Jamie Gray</t>
  </si>
  <si>
    <t>0274 827-067</t>
  </si>
  <si>
    <t>jamie2dogs@xtra.co.nz</t>
  </si>
  <si>
    <t>5402 2310 3821 3173</t>
  </si>
  <si>
    <t>0921/554</t>
  </si>
  <si>
    <t>Joining up with 1 tonne girls bike ride</t>
  </si>
  <si>
    <t>12:15</t>
  </si>
  <si>
    <t>Ulrich Frerk</t>
  </si>
  <si>
    <t>027 666-5505</t>
  </si>
  <si>
    <t>thefrerk@me.com</t>
  </si>
  <si>
    <t>4055 4720 0236 8857</t>
  </si>
  <si>
    <t>10/20</t>
  </si>
  <si>
    <t>Lynda &amp; Steve Dodd</t>
  </si>
  <si>
    <t>027 700-3097</t>
  </si>
  <si>
    <t>kiwilynn@xtra.co.nz</t>
  </si>
  <si>
    <t>Andrew Pilcher</t>
  </si>
  <si>
    <t>andrew.e.pilcher@gmail.com</t>
  </si>
  <si>
    <t>027 838-8959</t>
  </si>
  <si>
    <t>andrewpil@datacom.co.nz</t>
  </si>
  <si>
    <t>4506 1280 9952 8077</t>
  </si>
  <si>
    <t>0520/487</t>
  </si>
  <si>
    <t xml:space="preserve">Dropoff at Woolshed apartments - hire for 11 year old son </t>
  </si>
  <si>
    <t>MKII CAT</t>
  </si>
  <si>
    <t>??</t>
  </si>
  <si>
    <t>Phil Bayens</t>
  </si>
  <si>
    <t>See Mike re: booking - wedding</t>
  </si>
  <si>
    <t>Mike Tidy - Brides father, Perth</t>
  </si>
  <si>
    <t>Local - Rob Forsyth 82 Mangarara Road Elsthorpe CBH 06 8584383</t>
  </si>
  <si>
    <t>0419 908-314</t>
  </si>
  <si>
    <t>healmic@westnet.com.au</t>
  </si>
  <si>
    <t>4564 7270 1015 7046</t>
  </si>
  <si>
    <t>1120/841</t>
  </si>
  <si>
    <t>Wedding in Waipawa - Need updated expiry date on card</t>
  </si>
  <si>
    <t>John Foulds</t>
  </si>
  <si>
    <t>021 934-264</t>
  </si>
  <si>
    <t>john.foulds@xtra.co.nz</t>
  </si>
  <si>
    <t>4564 9201 2473 2123</t>
  </si>
  <si>
    <t>0219/523</t>
  </si>
  <si>
    <t>Gift for wife</t>
  </si>
  <si>
    <t>Jack Barr</t>
  </si>
  <si>
    <t>027 403-6272</t>
  </si>
  <si>
    <t>jack.barr@gbcwinstone.co.nz</t>
  </si>
  <si>
    <t>5191 6302 0736 3013</t>
  </si>
  <si>
    <t>0819/970</t>
  </si>
  <si>
    <t>Z3 Roadster</t>
  </si>
  <si>
    <t>Scott Norris</t>
  </si>
  <si>
    <t>scott.norris44@gmail.com</t>
  </si>
  <si>
    <t>5402 2310 2139 5003</t>
  </si>
  <si>
    <t>11/19/516</t>
  </si>
  <si>
    <t>Trip to Taupo</t>
  </si>
  <si>
    <t>3:30</t>
  </si>
  <si>
    <t>Samantha Scothern</t>
  </si>
  <si>
    <t>027 513-2637</t>
  </si>
  <si>
    <t>hockeygirl_carterluver@hotmail.com</t>
  </si>
  <si>
    <t>Paid $150 deposit 28/6/17 &amp; $445 on 19/1/18</t>
  </si>
  <si>
    <t>Wedding + driver</t>
  </si>
  <si>
    <t>Andrew Buchanan</t>
  </si>
  <si>
    <t>027 555-0827</t>
  </si>
  <si>
    <t>andrewbuchanan@live.com</t>
  </si>
  <si>
    <t>4617 5500 4018 0797</t>
  </si>
  <si>
    <t>0320/480</t>
  </si>
  <si>
    <t>Wedding, Could not start E-Type, swapped to Mustang, Mike agreed to discount $100 and 1/2 price on next E-Type hire</t>
  </si>
  <si>
    <t>Tom Webber</t>
  </si>
  <si>
    <t>Kathleen Lyne (wife)</t>
  </si>
  <si>
    <t>0204 565-572</t>
  </si>
  <si>
    <t>kathleen.lyne@gmail.com</t>
  </si>
  <si>
    <t>4617 5500 4052 9449</t>
  </si>
  <si>
    <t>12/20</t>
  </si>
  <si>
    <t>Gift for husband - mustang enthusas - Book for May, sell house, rebooked for February - big stuffup, Glenn, Mike forgot hire, Mustang also in workshop for shocks &amp; COF, decided to cancel hire after cof fail, offered 1/2 price on rebooking.</t>
  </si>
  <si>
    <t>Michael &amp; Katie Sixtus</t>
  </si>
  <si>
    <t>16:30</t>
  </si>
  <si>
    <t>Charles Tiffen</t>
  </si>
  <si>
    <t>04 901-5665</t>
  </si>
  <si>
    <t>ctiffen@eftpos.co.nz</t>
  </si>
  <si>
    <t>4055 4720 0152 4401</t>
  </si>
  <si>
    <t>0818/465</t>
  </si>
  <si>
    <t>Wedding + driver, afternoon timing to be confirmed Clear View Estate, ribbons??</t>
  </si>
  <si>
    <t>5494 6400 0624 4839</t>
  </si>
  <si>
    <t>1220/433</t>
  </si>
  <si>
    <t>Essex for Art Deco weekend</t>
  </si>
  <si>
    <t>7:45</t>
  </si>
  <si>
    <t>16:45</t>
  </si>
  <si>
    <t>Kelsey Dalton</t>
  </si>
  <si>
    <t>Gift for parents - Murray &amp; Loraine</t>
  </si>
  <si>
    <t>021 188-4353</t>
  </si>
  <si>
    <t>kelsey.georgia@gmail.com</t>
  </si>
  <si>
    <t>See Note</t>
  </si>
  <si>
    <t>4835 6104 2529 8295</t>
  </si>
  <si>
    <t>0721/923</t>
  </si>
  <si>
    <r>
      <t>Gift for parents -</t>
    </r>
    <r>
      <rPr>
        <b/>
        <sz val="10"/>
        <rFont val="Arial"/>
        <family val="2"/>
      </rPr>
      <t xml:space="preserve"> Parents to supply card for Bond, Kelsey to pay for hire (supplied already)</t>
    </r>
  </si>
  <si>
    <t>Josh Davey</t>
  </si>
  <si>
    <t>joshdavey1@hotmail.com</t>
  </si>
  <si>
    <t>Sending new credit card details in new year</t>
  </si>
  <si>
    <t>Cameron &amp; Melissa Martel</t>
  </si>
  <si>
    <t>cameron@a07online.com</t>
  </si>
  <si>
    <t>4538 2785 3936 9019</t>
  </si>
  <si>
    <t>1120/266</t>
  </si>
  <si>
    <t>Eleanor McIntosh</t>
  </si>
  <si>
    <t>Father - Peter McIntosh</t>
  </si>
  <si>
    <t>876-7313</t>
  </si>
  <si>
    <t>eleanor.mcintosh@gmail.com</t>
  </si>
  <si>
    <t>4550 4700 0436 4254</t>
  </si>
  <si>
    <t>0818/730</t>
  </si>
  <si>
    <t>Wedding - MKII CAT + E-Type hire - weather dependant</t>
  </si>
  <si>
    <t>Jeremy (groom) &amp; Brendon drivers (bestman)</t>
  </si>
  <si>
    <t>+447912327903</t>
  </si>
  <si>
    <t>Colin Mairs</t>
  </si>
  <si>
    <t>027 366-5808</t>
  </si>
  <si>
    <t>colinmairs123@gmail.com</t>
  </si>
  <si>
    <t>5246 5100 2835 5254</t>
  </si>
  <si>
    <t>0819/043</t>
  </si>
  <si>
    <t>May swap to Beetle - rain forecast for weekend</t>
  </si>
  <si>
    <t>Next hire is at no charge - as agreed by Mike - hire 5 get 6th free</t>
  </si>
  <si>
    <t>Free</t>
  </si>
  <si>
    <t>6th hire - no charge</t>
  </si>
  <si>
    <t>Lewin Dickson</t>
  </si>
  <si>
    <t>021 323-414</t>
  </si>
  <si>
    <t>lewindickson@yahoo.co.nz</t>
  </si>
  <si>
    <t>4837 4190 0743 8545</t>
  </si>
  <si>
    <t>0319/093</t>
  </si>
  <si>
    <t>Wedding + ribbons, Moore Road, Tuki Tuki</t>
  </si>
  <si>
    <t>Doug Bell</t>
  </si>
  <si>
    <t>doug@thehotrodshow.com</t>
  </si>
  <si>
    <t>Hot Rod car show - using Mustang in exchange for promotions</t>
  </si>
  <si>
    <t xml:space="preserve"> 991-804</t>
  </si>
  <si>
    <t>XJS Convt</t>
  </si>
  <si>
    <t>Nikki McCardle</t>
  </si>
  <si>
    <t>Cancelled - wet weather</t>
  </si>
  <si>
    <t>nmccardle@hotmail.com</t>
  </si>
  <si>
    <t>4284 5535 6181 7633</t>
  </si>
  <si>
    <t>0221/801</t>
  </si>
  <si>
    <t>In Hawkes bay for Marthron</t>
  </si>
  <si>
    <t>Jo Ganders</t>
  </si>
  <si>
    <t>50th b'day for 6 girls</t>
  </si>
  <si>
    <t>021 890-740</t>
  </si>
  <si>
    <t>ganders@xtra.co.nz</t>
  </si>
  <si>
    <t>5433 3540 2653 5028</t>
  </si>
  <si>
    <t>0518/</t>
  </si>
  <si>
    <t>Pickup at airport and drive to Blackbarn, Oscar driving, paid Oscar cash</t>
  </si>
  <si>
    <t>Callum Day</t>
  </si>
  <si>
    <t>027 375-9667</t>
  </si>
  <si>
    <t>callum_day@ymail.com</t>
  </si>
  <si>
    <t>5402 2310 3812 7720</t>
  </si>
  <si>
    <t>0821/566</t>
  </si>
  <si>
    <t>1st hire - hire 5 get 6th free - as agreed by Mike</t>
  </si>
  <si>
    <t>2nd hire - hire 5 get 6th free - as agreed by Mike</t>
  </si>
  <si>
    <t>Donaven Muskwa</t>
  </si>
  <si>
    <t>022 882-0377</t>
  </si>
  <si>
    <t>dgreen006@yahoo.com</t>
  </si>
  <si>
    <t>4835 6104 2062 0776</t>
  </si>
  <si>
    <t>0722/523</t>
  </si>
  <si>
    <t>Karen McGrail</t>
  </si>
  <si>
    <t>good friend of Kim's</t>
  </si>
  <si>
    <t>027 2033889</t>
  </si>
  <si>
    <t>kmcgrail@sacredheartnapier.school.nz</t>
  </si>
  <si>
    <t>Visa</t>
  </si>
  <si>
    <t>4988 7230 0062 0679</t>
  </si>
  <si>
    <t>0519/363</t>
  </si>
  <si>
    <t>Mother's 80th b'day - was planning to drive to Eskdale café??</t>
  </si>
  <si>
    <t>3rd hire - hire 5 get 6th free - as agreed by Mike</t>
  </si>
  <si>
    <t>Michael Grain</t>
  </si>
  <si>
    <t>021 991-804</t>
  </si>
  <si>
    <t>m.grain@gmail.com</t>
  </si>
  <si>
    <t>4055 4720 0292 2307</t>
  </si>
  <si>
    <t>0222/061</t>
  </si>
  <si>
    <t>Father's 60th - trip up from Wgtn</t>
  </si>
  <si>
    <t>Ben &amp; Lilly</t>
  </si>
  <si>
    <t>027 898-2771</t>
  </si>
  <si>
    <t>Paying by D/C</t>
  </si>
  <si>
    <t>Wedding, with Driver + white ribbon, pickup Irongate Retreat - 48 Irongate Lane to Te Awa Winery</t>
  </si>
  <si>
    <t>Simon Kriechbaum</t>
  </si>
  <si>
    <t>027 407-0030</t>
  </si>
  <si>
    <t>s.kriech@gmail.com</t>
  </si>
  <si>
    <t>4055 4720 0319 9624</t>
  </si>
  <si>
    <t>1022/925</t>
  </si>
  <si>
    <t>Kelly Watts</t>
  </si>
  <si>
    <t>027 642-3048</t>
  </si>
  <si>
    <t>kellyjaynewatts@gmail.com</t>
  </si>
  <si>
    <t>4617 5500 4042 5549</t>
  </si>
  <si>
    <t>0920/417</t>
  </si>
  <si>
    <t>Zandra Vaccarino</t>
  </si>
  <si>
    <t>021 158-7150</t>
  </si>
  <si>
    <t>nzdsinfo@gmail.com</t>
  </si>
  <si>
    <t>Classic beetle for son's wedding - will call in before wedding with Credit card details</t>
  </si>
  <si>
    <t>Adele Brown</t>
  </si>
  <si>
    <t>021 950-664</t>
  </si>
  <si>
    <t>delroyz@gmail.com</t>
  </si>
  <si>
    <t>John O'Connell</t>
  </si>
  <si>
    <t>john.oconnell@lifeeducation.org.nz</t>
  </si>
  <si>
    <t>4055 4720 0152 9681</t>
  </si>
  <si>
    <t>0419/505</t>
  </si>
  <si>
    <t>Chelsea Vercoe</t>
  </si>
  <si>
    <t>chelseavercoe@hotmail.com</t>
  </si>
  <si>
    <t>4367 7301 6397 1451</t>
  </si>
  <si>
    <t>0123/772</t>
  </si>
  <si>
    <t>Josh Olsen</t>
  </si>
  <si>
    <t>027 632-9627</t>
  </si>
  <si>
    <t>josholsen21@gmail.com</t>
  </si>
  <si>
    <t>4999 7749 3613 9539</t>
  </si>
  <si>
    <t>1120/435</t>
  </si>
  <si>
    <t>Wedding - 2x MKII Jags</t>
  </si>
  <si>
    <t>Fiona Bradley &amp; Sam</t>
  </si>
  <si>
    <t>027 453-3534</t>
  </si>
  <si>
    <t>fionaandsam15.7@gmail.com</t>
  </si>
  <si>
    <t>4364 7900 0215 4597</t>
  </si>
  <si>
    <t>1121/426</t>
  </si>
  <si>
    <t>Wedding + Driver - 14 St Andrews Rd to Sileni Winery</t>
  </si>
  <si>
    <t>4th hire - hire 5 get 6th free, Essex for Art Deco weekend</t>
  </si>
  <si>
    <t>Inge McCarthy</t>
  </si>
  <si>
    <t>027 742-2473</t>
  </si>
  <si>
    <t>inge.mccarthy@gmail.com</t>
  </si>
  <si>
    <t>5247 3200 1028 2014</t>
  </si>
  <si>
    <t>0921/709</t>
  </si>
  <si>
    <t>Husband's 40th birthday - Mustang failed COF, hire cancelled (Mike offered next hire at 1/2 price, used corvett for a few hours and looked through shed.</t>
  </si>
  <si>
    <t>Chris Elliott</t>
  </si>
  <si>
    <t>021 427-029</t>
  </si>
  <si>
    <t>chris.elliott@genesisenergy.co.nz</t>
  </si>
  <si>
    <t>4367 7300 6814 9799</t>
  </si>
  <si>
    <t>0722/590</t>
  </si>
  <si>
    <t>Staying at Blackbarn</t>
  </si>
  <si>
    <t>David Wilks</t>
  </si>
  <si>
    <t>+447825006721</t>
  </si>
  <si>
    <t>dhwilks@aol.com</t>
  </si>
  <si>
    <t>5434 5821 5790 5060</t>
  </si>
  <si>
    <t>0421/163</t>
  </si>
  <si>
    <t>Travelling, born here, lives in UK</t>
  </si>
  <si>
    <t>Special 1/2 day rate (hired XJS previous 2 days)</t>
  </si>
  <si>
    <t>027 225-5777</t>
  </si>
  <si>
    <t>5432 5095 8982 3985</t>
  </si>
  <si>
    <t>0819/082</t>
  </si>
  <si>
    <t xml:space="preserve">2nd hire   </t>
  </si>
  <si>
    <t>Nick Lawson</t>
  </si>
  <si>
    <t>021 891-273</t>
  </si>
  <si>
    <t>lawson.nick@gmail.com</t>
  </si>
  <si>
    <t>4365 4400 0011 1335</t>
  </si>
  <si>
    <t>1021/558</t>
  </si>
  <si>
    <t>Kelly Forrest</t>
  </si>
  <si>
    <t>027609-3011</t>
  </si>
  <si>
    <t>kelforrest43@gmail.com</t>
  </si>
  <si>
    <t>4999 1624 4164 4302</t>
  </si>
  <si>
    <t>0621/086</t>
  </si>
  <si>
    <t>Cancelled - major mishap with groom</t>
  </si>
  <si>
    <t>Phillipa Cook</t>
  </si>
  <si>
    <t>021 883-306</t>
  </si>
  <si>
    <t>support@glenncook.co.nz</t>
  </si>
  <si>
    <t>5433 3540 3556 5024</t>
  </si>
  <si>
    <t>0519/820</t>
  </si>
  <si>
    <t>Son's wedding - shuttling guests to the Redwoods</t>
  </si>
  <si>
    <t>Susie van Dam (877-2996)</t>
  </si>
  <si>
    <t>Gift for brother Alistair Dennis</t>
  </si>
  <si>
    <t>027 299-2933</t>
  </si>
  <si>
    <t>susievandam@gmail.com</t>
  </si>
  <si>
    <t>4550 4600 0273 4194</t>
  </si>
  <si>
    <t>0121/478</t>
  </si>
  <si>
    <t>Gift for brother's 60th b'day - Alistair Dennis aliden@outlook.co.nz - 021 174-4890</t>
  </si>
  <si>
    <t>Devan McDonald</t>
  </si>
  <si>
    <t>027 714-6421</t>
  </si>
  <si>
    <t>devan.mcd@gmail.com</t>
  </si>
  <si>
    <t>4364 7900 0227 0302</t>
  </si>
  <si>
    <t>0122/643</t>
  </si>
  <si>
    <t>Travelling from Wgtn</t>
  </si>
  <si>
    <t>Daryl Cornelius</t>
  </si>
  <si>
    <t>022 0057-7647</t>
  </si>
  <si>
    <t>cornelius.daryl@gmail.com</t>
  </si>
  <si>
    <t>5397 5700 0890 8180</t>
  </si>
  <si>
    <t>1121/228</t>
  </si>
  <si>
    <t>Ashley Matche</t>
  </si>
  <si>
    <t>ashley.matehe@gmail.com</t>
  </si>
  <si>
    <t>5353 1652 9597 2890</t>
  </si>
  <si>
    <t>1021/305</t>
  </si>
  <si>
    <t>Wedding + Driver - Waipatiki Beach (photos) then to Crab Farm</t>
  </si>
  <si>
    <t>Shery Gartner/David McEwen</t>
  </si>
  <si>
    <t>chery@mcewe.co.nz</t>
  </si>
  <si>
    <t>4835 6104 1868 5714</t>
  </si>
  <si>
    <t>0520/111</t>
  </si>
  <si>
    <t>Cal Huddleston</t>
  </si>
  <si>
    <t>027 244-8837</t>
  </si>
  <si>
    <t>cat@calibrate.kiwi</t>
  </si>
  <si>
    <t>4999 1363 3957 5208</t>
  </si>
  <si>
    <t>0522/299</t>
  </si>
  <si>
    <t>Cal doing overseas bike ride - Mike offered to hire for 2 days, charge for 1 day</t>
  </si>
  <si>
    <t>5th hire - hire 5 get 6th free</t>
  </si>
  <si>
    <t>Karen Sheath</t>
  </si>
  <si>
    <t>husband's birthday</t>
  </si>
  <si>
    <t>karensheath@orcon.net.nz</t>
  </si>
  <si>
    <t>5433 3540 1195 4010</t>
  </si>
  <si>
    <t>1119/405</t>
  </si>
  <si>
    <t>Fly in from Auckland for Husbands Birthday weekend in HB</t>
  </si>
  <si>
    <t>Kate Wilde</t>
  </si>
  <si>
    <t>Mothers 76th birthday</t>
  </si>
  <si>
    <t>022 674-8066</t>
  </si>
  <si>
    <t>wildekat11@gmail.com</t>
  </si>
  <si>
    <t>4055 4720 0332 7639</t>
  </si>
  <si>
    <t>0223/343</t>
  </si>
  <si>
    <t>Needs map &amp; suggestions best places - Mother's 76th birthday - travelling through HB (live in wairapa</t>
  </si>
  <si>
    <t>6th hire - Free - hire 5 get 6th free as agreed by Mike</t>
  </si>
  <si>
    <t>Craig Stranaghan</t>
  </si>
  <si>
    <t>Reto VW for wedding</t>
  </si>
  <si>
    <t>027 436-8224</t>
  </si>
  <si>
    <t>avantogo@hotmail.com</t>
  </si>
  <si>
    <t>4365 4400 0018 8523</t>
  </si>
  <si>
    <t>0620/376</t>
  </si>
  <si>
    <t>Tony Morris (P driver)</t>
  </si>
  <si>
    <t>Max Hopf</t>
  </si>
  <si>
    <t>022 645-7472</t>
  </si>
  <si>
    <t>max@therecroom.co.nz</t>
  </si>
  <si>
    <t>Debit card</t>
  </si>
  <si>
    <t xml:space="preserve">MKII  </t>
  </si>
  <si>
    <t>Caroline Davis</t>
  </si>
  <si>
    <t>021 493-204</t>
  </si>
  <si>
    <t>bcdef2619@gmail.com</t>
  </si>
  <si>
    <t>4548 6013 9979 9218</t>
  </si>
  <si>
    <t>0320/470</t>
  </si>
  <si>
    <t>Wedding for Ella Davis (mother Caroline - part of Nelson family)</t>
  </si>
  <si>
    <t>Discount for family</t>
  </si>
  <si>
    <t>All three cars for $800 including car gooming</t>
  </si>
  <si>
    <t>S-type</t>
  </si>
  <si>
    <t>Maria Neville</t>
  </si>
  <si>
    <t>021 2122-406</t>
  </si>
  <si>
    <t>nevillemaria@gmail.com</t>
  </si>
  <si>
    <t>5436 7800 0940 8832</t>
  </si>
  <si>
    <t>0122/736</t>
  </si>
  <si>
    <t>Holidaying in HB - travelling round wineries</t>
  </si>
  <si>
    <t>Jasper Keats</t>
  </si>
  <si>
    <t>027 365-4126</t>
  </si>
  <si>
    <t>jasper@voxell.co.nz</t>
  </si>
  <si>
    <t>4837 4190 0801 1499</t>
  </si>
  <si>
    <t>0622/003</t>
  </si>
  <si>
    <t>MKII (Manual)</t>
  </si>
  <si>
    <t xml:space="preserve">Nic </t>
  </si>
  <si>
    <t>020 413-77281</t>
  </si>
  <si>
    <t>nic@fullscreen.io</t>
  </si>
  <si>
    <t>4715 4030 0155 9644</t>
  </si>
  <si>
    <t>0523/329</t>
  </si>
  <si>
    <t>Wedding, Brakes stuck on</t>
  </si>
  <si>
    <t>Jim Blair</t>
  </si>
  <si>
    <t>Son - Kevin (paying for gift)</t>
  </si>
  <si>
    <t>021 149-4099</t>
  </si>
  <si>
    <t>jimblair@xtra.co.nz</t>
  </si>
  <si>
    <t>Son's gift to father (Son Kevin 04 5266677)</t>
  </si>
  <si>
    <t>James &amp; Carole Cook</t>
  </si>
  <si>
    <t>Carole 027 420-8321</t>
  </si>
  <si>
    <t>027 253-6558</t>
  </si>
  <si>
    <t>walkingonwaiheke@gmail.com</t>
  </si>
  <si>
    <t>5191 6300 4025 2019</t>
  </si>
  <si>
    <t>0820/230</t>
  </si>
  <si>
    <t>Flying in from Auck, b'day, yet to set pickup time</t>
  </si>
  <si>
    <t>Kelvin &amp; Stacey Guerin</t>
  </si>
  <si>
    <t>021 0299-4136</t>
  </si>
  <si>
    <t>kelvinguerin@protonmail.com</t>
  </si>
  <si>
    <t>Stacey's birthday</t>
  </si>
  <si>
    <t>Larissa Vaughan</t>
  </si>
  <si>
    <t>027 523-3727</t>
  </si>
  <si>
    <t>larissa.vaughan@kiwibank.co.nz</t>
  </si>
  <si>
    <t>4921 0206 2161 2601</t>
  </si>
  <si>
    <t>0524/404</t>
  </si>
  <si>
    <t>Janice Byford-Jones</t>
  </si>
  <si>
    <t>021 192-7636</t>
  </si>
  <si>
    <t>janice.byford-jones@cranfordhospice.org.nz</t>
  </si>
  <si>
    <t>4327 4205 1865 6010</t>
  </si>
  <si>
    <t>0923/606</t>
  </si>
  <si>
    <t xml:space="preserve">Gift for husband   </t>
  </si>
  <si>
    <t>Michael Jolly &amp; Fran</t>
  </si>
  <si>
    <t>027 206-1549</t>
  </si>
  <si>
    <t>nzjolly@gmail.com</t>
  </si>
  <si>
    <t>4055 4720 0336 5167</t>
  </si>
  <si>
    <t>0423/</t>
  </si>
  <si>
    <t>Russell Nettlingham</t>
  </si>
  <si>
    <t>021 507-614</t>
  </si>
  <si>
    <t>Russell@sgl.co.nz</t>
  </si>
  <si>
    <t>5402 2310 4445 1346</t>
  </si>
  <si>
    <t>0624/922</t>
  </si>
  <si>
    <t>60th gift for friend - Himalayian trip cancelled</t>
  </si>
  <si>
    <t>Harley Fatboy</t>
  </si>
  <si>
    <t>Shelley Dorrington</t>
  </si>
  <si>
    <t>021 684-402</t>
  </si>
  <si>
    <t>dorrington1@xtra.co.nz</t>
  </si>
  <si>
    <t>4055 4720 0125 7465</t>
  </si>
  <si>
    <t>0922/923</t>
  </si>
  <si>
    <t>Susan Ashby</t>
  </si>
  <si>
    <t>021 531-253</t>
  </si>
  <si>
    <t>susan.ashby@suncorp.co.nz</t>
  </si>
  <si>
    <t>4548 6012 0763 7121</t>
  </si>
  <si>
    <t>0822/150</t>
  </si>
  <si>
    <t>Gift for husband</t>
  </si>
  <si>
    <t>Isaac Cranshaw</t>
  </si>
  <si>
    <t>hired XK140, but not going, changed to Mustang</t>
  </si>
  <si>
    <t>izak@cranshaw.co.nz</t>
  </si>
  <si>
    <t>5595 6700 0207 6776</t>
  </si>
  <si>
    <t>0522/980</t>
  </si>
  <si>
    <t>Travelling</t>
  </si>
  <si>
    <t>07:00</t>
  </si>
  <si>
    <t>Sonia Chrystall</t>
  </si>
  <si>
    <t>027 413-9483</t>
  </si>
  <si>
    <t>soniachrystall@gmail.com</t>
  </si>
  <si>
    <t>4367 7300 7100 0229</t>
  </si>
  <si>
    <t>0523/632</t>
  </si>
  <si>
    <t xml:space="preserve">Gift for father   </t>
  </si>
  <si>
    <t>Kim Matthews / Alena's wedding</t>
  </si>
  <si>
    <t>kim.matthews@rothbury.co.nz</t>
  </si>
  <si>
    <t>4548 6015 7107 0370</t>
  </si>
  <si>
    <t>0623/567</t>
  </si>
  <si>
    <t>Alena's wedding</t>
  </si>
  <si>
    <t xml:space="preserve">Paid </t>
  </si>
  <si>
    <t>Charlotte Wing</t>
  </si>
  <si>
    <t>Susi Prestton (friend gift)</t>
  </si>
  <si>
    <t>027 418-0997</t>
  </si>
  <si>
    <t>charlottewing@icloud.com</t>
  </si>
  <si>
    <t>Wedding - Susi paid $250 as gift, Charlotte paid $100 + $1,500 bond</t>
  </si>
  <si>
    <t>14:30</t>
  </si>
  <si>
    <t>15:30</t>
  </si>
  <si>
    <t>Model T</t>
  </si>
  <si>
    <t>Stuart Kirkpatrick</t>
  </si>
  <si>
    <t>021 261-5940</t>
  </si>
  <si>
    <t>stuart@kirkpatrick.kiwi.nz</t>
  </si>
  <si>
    <t>Paying Mike direct</t>
  </si>
  <si>
    <t>Short ride in Model T</t>
  </si>
  <si>
    <t>10:15</t>
  </si>
  <si>
    <t>5586 0400 0050 7183</t>
  </si>
  <si>
    <t>0121/075</t>
  </si>
  <si>
    <t>Flying in</t>
  </si>
  <si>
    <t>Courtney Davies</t>
  </si>
  <si>
    <t>027 288-0009</t>
  </si>
  <si>
    <t>courtney.davies98@hotmail.com</t>
  </si>
  <si>
    <t>4999 1373 4850 4908</t>
  </si>
  <si>
    <t>1023/643</t>
  </si>
  <si>
    <t>Gift for Uncle's 80th, loosing licence shortly</t>
  </si>
  <si>
    <t xml:space="preserve">Craig Harding  </t>
  </si>
  <si>
    <t>021 030-3733</t>
  </si>
  <si>
    <t>nz.craig.harding@gmail.com</t>
  </si>
  <si>
    <t>4055 4720 0210 2686</t>
  </si>
  <si>
    <t>0124/701</t>
  </si>
  <si>
    <t>No Charge due to brake trouble</t>
  </si>
  <si>
    <t>Mark &amp; Gillian</t>
  </si>
  <si>
    <t>021 947-900</t>
  </si>
  <si>
    <t>4617 5500 3954 3203</t>
  </si>
  <si>
    <t>0821/143</t>
  </si>
  <si>
    <t>Friends travelling to HB for easter</t>
  </si>
  <si>
    <t>Bernadette Doube</t>
  </si>
  <si>
    <t>029 250-6161</t>
  </si>
  <si>
    <t>Frond.wave@outlook.com</t>
  </si>
  <si>
    <t>4999 1354 2203 0386</t>
  </si>
  <si>
    <t>0124/759</t>
  </si>
  <si>
    <t>MkII Regular</t>
  </si>
  <si>
    <t>Josephine Chang (Bride)</t>
  </si>
  <si>
    <t>021 0244-4208</t>
  </si>
  <si>
    <t>josephine.chang.21@gmail.com</t>
  </si>
  <si>
    <t>4055 4720 0359 9468</t>
  </si>
  <si>
    <t>1223/313</t>
  </si>
  <si>
    <t>Wedding  + Ribbons - Craggy/Te Awa</t>
  </si>
  <si>
    <t>Anita Sumpter</t>
  </si>
  <si>
    <t>027 631-3419</t>
  </si>
  <si>
    <t>anitasumpter@me.com</t>
  </si>
  <si>
    <t>5494 6400 1072 6631</t>
  </si>
  <si>
    <t>0324/841</t>
  </si>
  <si>
    <t>Flying in for weekend</t>
  </si>
  <si>
    <t>Victoria Cushing</t>
  </si>
  <si>
    <t>0061 4030-40460</t>
  </si>
  <si>
    <t>vcushing@hotmail.com</t>
  </si>
  <si>
    <t>5280 1337 5620 6040</t>
  </si>
  <si>
    <t>0123</t>
  </si>
  <si>
    <t>50th birthday for group of friends</t>
  </si>
  <si>
    <t>Glen Autridge</t>
  </si>
  <si>
    <t>father - Greg Autridge 844-8000</t>
  </si>
  <si>
    <t>027 466-2150</t>
  </si>
  <si>
    <t>g_len11@hotmail.com</t>
  </si>
  <si>
    <t>5246 5100 7374 0574</t>
  </si>
  <si>
    <t>0123/587</t>
  </si>
  <si>
    <t>Gift for father</t>
  </si>
  <si>
    <t>Rachel Burt</t>
  </si>
  <si>
    <t>021 142-8678</t>
  </si>
  <si>
    <t>rachel.burt@icloud.com</t>
  </si>
  <si>
    <t>4284 1804 9818 8886</t>
  </si>
  <si>
    <t>0324/127</t>
  </si>
  <si>
    <t>Photo shoot for wedding promo - around Panpac</t>
  </si>
  <si>
    <t>Linda Lockie</t>
  </si>
  <si>
    <t>021 425-809</t>
  </si>
  <si>
    <t>linda.lockie@xtra.co.nz</t>
  </si>
  <si>
    <t>4327 4210 1449 6042</t>
  </si>
  <si>
    <t>0323/983</t>
  </si>
  <si>
    <t>Weekend trip away</t>
  </si>
  <si>
    <t>Tom Levien</t>
  </si>
  <si>
    <t>thorplevien@gmail.com</t>
  </si>
  <si>
    <t>4055 4720 0186 1449</t>
  </si>
  <si>
    <t>0623/782</t>
  </si>
  <si>
    <t>2 day hire - travelling 650kms, okay with Mike</t>
  </si>
  <si>
    <t>Mike &amp; Jewel Ngahuka</t>
  </si>
  <si>
    <t>021 216-5682</t>
  </si>
  <si>
    <t>admin@2020construction.co.nz</t>
  </si>
  <si>
    <t>Locals, attending 60th birthday</t>
  </si>
  <si>
    <t>Megan Milmine</t>
  </si>
  <si>
    <t>meganslaptop@gmail.com</t>
  </si>
  <si>
    <t>4055 4720 0381 0956</t>
  </si>
  <si>
    <t>0824</t>
  </si>
  <si>
    <t>Surprise for husband</t>
  </si>
  <si>
    <t>Mike &amp; Charlie Wallace</t>
  </si>
  <si>
    <t>027 581-3283</t>
  </si>
  <si>
    <t>m.wallace0264@gmail.com</t>
  </si>
  <si>
    <t>4715 4030 0174 3404</t>
  </si>
  <si>
    <t>0924/370</t>
  </si>
  <si>
    <t>gift for sisters 70th.</t>
  </si>
  <si>
    <t>Carolyn Kelliher</t>
  </si>
  <si>
    <t>021 164-2313</t>
  </si>
  <si>
    <t>carolyn.kelliher@wakefield.co.nz</t>
  </si>
  <si>
    <t>4284 5540 2114 9757</t>
  </si>
  <si>
    <t>0124/460</t>
  </si>
  <si>
    <t>Weekend break away for husband birthday</t>
  </si>
  <si>
    <t>Louise Gibson</t>
  </si>
  <si>
    <t>027 341 7809</t>
  </si>
  <si>
    <t>louise.gibson@xtra.co.nz</t>
  </si>
  <si>
    <t>4988 7395 0233 1482</t>
  </si>
  <si>
    <t>0922/815</t>
  </si>
  <si>
    <t>Gift voucher - travelling here for the long weekend</t>
  </si>
  <si>
    <t>Pink V8</t>
  </si>
  <si>
    <t>Mark Burgess</t>
  </si>
  <si>
    <t>020 4142-3246</t>
  </si>
  <si>
    <t>admin@burmac.nz</t>
  </si>
  <si>
    <t>4055 4720 0403 6833</t>
  </si>
  <si>
    <t>0625/728</t>
  </si>
  <si>
    <t xml:space="preserve">Wedding </t>
  </si>
  <si>
    <t>Katrina Sudfelt</t>
  </si>
  <si>
    <t>027 748-8201</t>
  </si>
  <si>
    <t>ksudfelt@gmail.com</t>
  </si>
  <si>
    <t>4833 4810 2759 0030</t>
  </si>
  <si>
    <t>1023/124</t>
  </si>
  <si>
    <t>Wedding with Drivers</t>
  </si>
  <si>
    <t>Toni-Ann Long &amp; Travis</t>
  </si>
  <si>
    <t>022 094-3132</t>
  </si>
  <si>
    <t>toni_annlong@hotmail.com</t>
  </si>
  <si>
    <t>4284 5517 6387 6498</t>
  </si>
  <si>
    <t>0223/902</t>
  </si>
  <si>
    <t>Wedding at Blackbarn/Wine country</t>
  </si>
  <si>
    <t>Lee &amp; Shirin Somervell</t>
  </si>
  <si>
    <t>021 530-719</t>
  </si>
  <si>
    <t>leesomervellracing@gmail.com</t>
  </si>
  <si>
    <t>4055 4720 0380 3613</t>
  </si>
  <si>
    <t>0824/854</t>
  </si>
  <si>
    <t>Weather depenant - Birthday gift for wife</t>
  </si>
  <si>
    <t>Franco October</t>
  </si>
  <si>
    <t>021 0241-5955</t>
  </si>
  <si>
    <t>franco.october@gmail.com</t>
  </si>
  <si>
    <t>4284 5534 3579 6351</t>
  </si>
  <si>
    <t>0324/155</t>
  </si>
  <si>
    <t>Wedding gift for Nice</t>
  </si>
  <si>
    <t>Tim Howard</t>
  </si>
  <si>
    <t>027 716-7934</t>
  </si>
  <si>
    <t>timjhoward@hotmail.co.nz</t>
  </si>
  <si>
    <t>4284 5593 1582 9303</t>
  </si>
  <si>
    <t>0424/981</t>
  </si>
  <si>
    <t>Xmas gift for wife</t>
  </si>
  <si>
    <t>Eleanor Major</t>
  </si>
  <si>
    <t>027 510-3586</t>
  </si>
  <si>
    <t>jaredeleanor.hutton@gmail.com</t>
  </si>
  <si>
    <t>Paid $1500 by DC 05/01/22</t>
  </si>
  <si>
    <t>21:00</t>
  </si>
  <si>
    <t>Chris Noakes</t>
  </si>
  <si>
    <t>027 513-2184</t>
  </si>
  <si>
    <t>cjmanoakes@gmail.com</t>
  </si>
  <si>
    <t>5402 2310 4270 3243</t>
  </si>
  <si>
    <t>0923/986</t>
  </si>
  <si>
    <t>Wedding at Maraekakaho</t>
  </si>
  <si>
    <t>Doug Bailey</t>
  </si>
  <si>
    <t>027 224-1358</t>
  </si>
  <si>
    <t>dougbailey@xtra.co.nz</t>
  </si>
  <si>
    <t>5246 5100 8952 2826</t>
  </si>
  <si>
    <t>0624/855</t>
  </si>
  <si>
    <t>John Hudson</t>
  </si>
  <si>
    <t>021 324-409</t>
  </si>
  <si>
    <t>john@hudsonassociates.co.nz</t>
  </si>
  <si>
    <t>4715 4030 0117 9476</t>
  </si>
  <si>
    <t>0525/223</t>
  </si>
  <si>
    <t>Wedding + Ribbons</t>
  </si>
  <si>
    <t>Willie Eyles</t>
  </si>
  <si>
    <t>027 331-5841</t>
  </si>
  <si>
    <t>willie.eyles2@gmail.com</t>
  </si>
  <si>
    <t>4327 4200 2207 7018</t>
  </si>
  <si>
    <t>0623/231</t>
  </si>
  <si>
    <t>Guido &amp; Sarah Richardson</t>
  </si>
  <si>
    <t>020 4159-2346</t>
  </si>
  <si>
    <t>sarah.and.guido@gmx.com</t>
  </si>
  <si>
    <t>4367 7300 7128 7057</t>
  </si>
  <si>
    <t>0625/493</t>
  </si>
  <si>
    <t>B'day gift for father in-law's 60th</t>
  </si>
  <si>
    <t>Jordyn Woodmass</t>
  </si>
  <si>
    <t>027 949-7695</t>
  </si>
  <si>
    <t>j.woodmass@live.com</t>
  </si>
  <si>
    <t>4284 1804 9583 0423</t>
  </si>
  <si>
    <t>0523/552</t>
  </si>
  <si>
    <t>Surprise for partner, cancelled 25/5/22</t>
  </si>
  <si>
    <t>Derek Taylor</t>
  </si>
  <si>
    <t>+61433432590</t>
  </si>
  <si>
    <t>dta32087@bigpond.net.au</t>
  </si>
  <si>
    <t>5327 8523 1036 3972</t>
  </si>
  <si>
    <t>0527/270</t>
  </si>
  <si>
    <t>Travelling through NZ (Queensland)</t>
  </si>
  <si>
    <t>Lou Crasborn</t>
  </si>
  <si>
    <t>as per Mike</t>
  </si>
  <si>
    <t>3.00pm</t>
  </si>
  <si>
    <t>yes / paid</t>
  </si>
  <si>
    <t>Lisa &amp; David Cooke</t>
  </si>
  <si>
    <t>lisa@lisachandler.co.nz</t>
  </si>
  <si>
    <t>4548 6015 7940 2419</t>
  </si>
  <si>
    <t>0123/661</t>
  </si>
  <si>
    <t>60th birthday gift for husband, will pay extra hours</t>
  </si>
  <si>
    <t>Pink Impala</t>
  </si>
  <si>
    <t>Jeremy Bruce</t>
  </si>
  <si>
    <t>mrjeremybruce@gmail.com</t>
  </si>
  <si>
    <t>Wedding selfdrive</t>
  </si>
  <si>
    <t>E-Tpe Road</t>
  </si>
  <si>
    <t>Rowan Waites</t>
  </si>
  <si>
    <t>rowanwaites@gmail.com</t>
  </si>
  <si>
    <t>Nathan Yeatts &amp; Nadine Rodgers</t>
  </si>
  <si>
    <t>021 0257-4917</t>
  </si>
  <si>
    <t>027 352-5638</t>
  </si>
  <si>
    <t xml:space="preserve">crazyfist666@hotmail.com </t>
  </si>
  <si>
    <t>4835 6104 1117 0227</t>
  </si>
  <si>
    <t>0822/312</t>
  </si>
  <si>
    <t>Wedding + Driver + Ribbons</t>
  </si>
  <si>
    <t>Simon Gear</t>
  </si>
  <si>
    <t>C/- Craggy Range</t>
  </si>
  <si>
    <t>srgeor@gmail.com</t>
  </si>
  <si>
    <t>Jeremy Wanrooy</t>
  </si>
  <si>
    <t>jeremywanrooy_06@live.com</t>
  </si>
  <si>
    <t>Wedding + Driver 4 hours $400</t>
  </si>
  <si>
    <t>Tom to do</t>
  </si>
  <si>
    <t>Brandon Blair</t>
  </si>
  <si>
    <t>brandon@crimsonflowers.co.nz</t>
  </si>
  <si>
    <t>3.30</t>
  </si>
  <si>
    <t>5.30</t>
  </si>
  <si>
    <t>Mustang Blue</t>
  </si>
  <si>
    <t>yes/ dep paid</t>
  </si>
  <si>
    <t>Brandon Stanaway</t>
  </si>
  <si>
    <t>brandonstanaway@gmail.com</t>
  </si>
  <si>
    <t>Wedding + Driver $200.00 for 2 hours</t>
  </si>
  <si>
    <t>yes/ paid 7/12</t>
  </si>
  <si>
    <t>Susan Yee</t>
  </si>
  <si>
    <t>yes / paid 7/12</t>
  </si>
  <si>
    <t>Byron Naude</t>
  </si>
  <si>
    <t>Selfdrive</t>
  </si>
  <si>
    <t>yes / dep paid</t>
  </si>
  <si>
    <t>Keri Goold</t>
  </si>
  <si>
    <t>XJS Grey</t>
  </si>
  <si>
    <t>yes / paid 17/8</t>
  </si>
  <si>
    <t>Vaughan Samuelu</t>
  </si>
  <si>
    <t>VaughanSamuelu@gmail.com</t>
  </si>
  <si>
    <t xml:space="preserve"> Contract to complete</t>
  </si>
  <si>
    <t>10.30am</t>
  </si>
  <si>
    <t>Duane Todd</t>
  </si>
  <si>
    <t>MKII manual</t>
  </si>
  <si>
    <t>yes/ paid 14/11</t>
  </si>
  <si>
    <t>Lana Nolan</t>
  </si>
  <si>
    <t>lananolan95@yahoo.co.nz</t>
  </si>
  <si>
    <t>Wedding Mission Estate Selfdrive</t>
  </si>
  <si>
    <t>invoiced</t>
  </si>
  <si>
    <t>Jarrod Smith</t>
  </si>
  <si>
    <t>jarrodbsmith@hotmail.com</t>
  </si>
  <si>
    <t>Adrian Els</t>
  </si>
  <si>
    <t>adrianels.nz@gmail.com</t>
  </si>
  <si>
    <t>get parents card details</t>
  </si>
  <si>
    <t>Wedding - Get credit card details (Parents are paying)</t>
  </si>
  <si>
    <t>Malcolm Hart</t>
  </si>
  <si>
    <t>027 336-7723</t>
  </si>
  <si>
    <t>malcolm.hart1960@gmail.com</t>
  </si>
  <si>
    <t>DEPOSIT $300 paid</t>
  </si>
  <si>
    <t>Wedding + Drivers + Ribbons (Booked on old pricing)</t>
  </si>
  <si>
    <t>yes / paid 30/11</t>
  </si>
  <si>
    <t>Aimee Mossman</t>
  </si>
  <si>
    <t xml:space="preserve">Wedding  </t>
  </si>
  <si>
    <t>mossman.aimee@gmail.com</t>
  </si>
  <si>
    <t>Pencil</t>
  </si>
  <si>
    <t>Melanie Grace (Bride)</t>
  </si>
  <si>
    <t>James (Groom)</t>
  </si>
  <si>
    <t>melaniegrace92@gmail.com</t>
  </si>
  <si>
    <t>Hire Date</t>
  </si>
  <si>
    <t>Hire Cost</t>
  </si>
  <si>
    <t>Harley Softail</t>
  </si>
  <si>
    <t>MKII Regular</t>
  </si>
  <si>
    <t>Josephine Chang</t>
  </si>
  <si>
    <t>62 Jag MKII</t>
  </si>
  <si>
    <t>Nathan Yeatts</t>
  </si>
  <si>
    <t>XJS Jaguar Grey</t>
  </si>
  <si>
    <t>Pink Impala - Susan Yee</t>
  </si>
  <si>
    <t>Blue Mustang - Susan Yee</t>
  </si>
  <si>
    <t>Blue Mustang - B Stanaway</t>
  </si>
  <si>
    <t>Blue Mustang - Bryon Naude</t>
  </si>
  <si>
    <t>Blue Mustang - Kerri Goold</t>
  </si>
  <si>
    <t>Blue Mustang - Duane Todd</t>
  </si>
  <si>
    <t>Grey XJS - Vaughan Samuelu</t>
  </si>
  <si>
    <t>Pink Impala - Jarrod Smith</t>
  </si>
  <si>
    <t>Landrover - Adrian Els</t>
  </si>
  <si>
    <t>MKII Manual- M Hart</t>
  </si>
  <si>
    <t>MKII Auto - M Hart</t>
  </si>
  <si>
    <t>MKII CAT - M Hart</t>
  </si>
  <si>
    <t>MKII Manual - A Mossman</t>
  </si>
  <si>
    <t>Blue E-Type - A Mossman</t>
  </si>
  <si>
    <t>Pink Impala - M Grace TBC</t>
  </si>
  <si>
    <t>GMC</t>
  </si>
  <si>
    <t>Safari</t>
  </si>
  <si>
    <t>JJH945</t>
  </si>
  <si>
    <t xml:space="preserve">E-Type </t>
  </si>
  <si>
    <t>Craig Harding</t>
  </si>
  <si>
    <t>72 E-Type Jag Craig Harding</t>
  </si>
  <si>
    <t>8.00am</t>
  </si>
  <si>
    <t>11.30am</t>
  </si>
  <si>
    <t>MKII  Auto - Lana Nolan</t>
  </si>
  <si>
    <t>White Mustang</t>
  </si>
  <si>
    <t>24/02/2024 Aaron Taylor 3 x Mustangs 021 082 40955</t>
  </si>
  <si>
    <t>PHC839</t>
  </si>
  <si>
    <t>Man</t>
  </si>
  <si>
    <t>HX</t>
  </si>
  <si>
    <t>Camper</t>
  </si>
  <si>
    <t>09/01//2024</t>
  </si>
  <si>
    <t>3 x MKII Jags</t>
  </si>
  <si>
    <t>Pink Impala -Kim Sowry</t>
  </si>
  <si>
    <t xml:space="preserve">Pink Impala - Laura </t>
  </si>
  <si>
    <t>Pink Impala - Scotty</t>
  </si>
  <si>
    <t>White Mustang - Cullam S</t>
  </si>
  <si>
    <t>MKII x 2 Marrisa Laken</t>
  </si>
  <si>
    <t>Georgia</t>
  </si>
  <si>
    <t>HiAce</t>
  </si>
  <si>
    <t>MGH177</t>
  </si>
  <si>
    <t>white</t>
  </si>
  <si>
    <t>Regius</t>
  </si>
  <si>
    <t>CUB252</t>
  </si>
  <si>
    <t xml:space="preserve">NO </t>
  </si>
  <si>
    <t>Kim Sowry</t>
  </si>
  <si>
    <t>kimsowry@gmail.com</t>
  </si>
  <si>
    <t>MKII Auto</t>
  </si>
  <si>
    <t>Marrisa Laken</t>
  </si>
  <si>
    <t>yes / paid 11/01</t>
  </si>
  <si>
    <t>Cullum Streeter</t>
  </si>
  <si>
    <t xml:space="preserve">yes / paid </t>
  </si>
  <si>
    <t>PRU94</t>
  </si>
  <si>
    <t>RHD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</si>
</sst>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4" formatCode="_-&quot;$&quot;* #,##0.00_-;\-&quot;$&quot;* #,##0.00_-;_-&quot;$&quot;* &quot;-&quot;??_-;_-@_-"/>
    <numFmt numFmtId="164" formatCode="_(* #,##0.00_);_(* \(#,##0.00\);_(* &quot;-&quot;??_);_(@_)"/>
    <numFmt numFmtId="165" formatCode="d"/>
    <numFmt numFmtId="166" formatCode="mmmm\ \'yy"/>
    <numFmt numFmtId="167" formatCode="mmmm\ yyyy"/>
    <numFmt numFmtId="168" formatCode="dddd"/>
    <numFmt numFmtId="169" formatCode="dd/mm/yy;@"/>
    <numFmt numFmtId="170" formatCode="d/mm"/>
    <numFmt numFmtId="171" formatCode="&quot;$&quot;#,##0"/>
    <numFmt numFmtId="172" formatCode="&quot;$&quot;#,##0.00"/>
  </numFmts>
  <fonts count="56"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sz val="10"/>
      <color theme="1"/>
      <name val="Arial"/>
      <family val="2"/>
    </font>
    <font>
      <b/>
      <sz val="11"/>
      <color theme="1"/>
      <name val="Arial"/>
      <family val="2"/>
    </font>
    <font>
      <b/>
      <sz val="8"/>
      <color theme="1"/>
      <name val="Arial"/>
      <family val="2"/>
    </font>
    <font>
      <sz val="10"/>
      <color theme="1"/>
      <name val="Calibri"/>
      <family val="2"/>
      <scheme val="minor"/>
    </font>
    <font>
      <sz val="10"/>
      <color theme="0"/>
      <name val="Arial"/>
      <family val="2"/>
    </font>
    <font>
      <b/>
      <sz val="10"/>
      <name val="Arial"/>
      <family val="2"/>
    </font>
    <font>
      <b/>
      <u/>
      <sz val="10"/>
      <color indexed="12"/>
      <name val="Arial"/>
      <family val="2"/>
    </font>
    <font>
      <sz val="10"/>
      <color indexed="8"/>
      <name val="Arial"/>
      <family val="2"/>
    </font>
    <font>
      <sz val="11"/>
      <color indexed="8"/>
      <name val="Calibri"/>
      <family val="2"/>
    </font>
    <font>
      <sz val="10"/>
      <name val="Calibri"/>
      <family val="2"/>
    </font>
    <font>
      <sz val="12"/>
      <color indexed="8"/>
      <name val="Calibri"/>
      <family val="2"/>
    </font>
    <font>
      <strike/>
      <sz val="10"/>
      <name val="Arial"/>
      <family val="2"/>
    </font>
    <font>
      <strike/>
      <u/>
      <sz val="10"/>
      <color indexed="12"/>
      <name val="Arial"/>
      <family val="2"/>
    </font>
    <font>
      <sz val="10"/>
      <color indexed="8"/>
      <name val="Calibri"/>
      <family val="2"/>
    </font>
    <font>
      <strike/>
      <sz val="12"/>
      <color indexed="8"/>
      <name val="Calibri"/>
      <family val="2"/>
    </font>
    <font>
      <sz val="11"/>
      <name val="Calibri"/>
      <family val="2"/>
    </font>
    <font>
      <sz val="10"/>
      <color rgb="FF212121"/>
      <name val="Arial"/>
      <family val="2"/>
    </font>
    <font>
      <sz val="10"/>
      <color rgb="FF000000"/>
      <name val="Calibri"/>
      <family val="2"/>
      <scheme val="minor"/>
    </font>
    <font>
      <sz val="10"/>
      <color theme="0"/>
      <name val="Calibri"/>
      <family val="2"/>
      <scheme val="minor"/>
    </font>
    <font>
      <sz val="11"/>
      <name val="Arial"/>
      <family val="2"/>
    </font>
    <font>
      <b/>
      <sz val="11"/>
      <name val="Arial"/>
      <family val="2"/>
    </font>
    <font>
      <sz val="10"/>
      <color rgb="FF32465A"/>
      <name val="Arial"/>
      <family val="2"/>
    </font>
  </fonts>
  <fills count="1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indexed="13"/>
        <bgColor indexed="64"/>
      </patternFill>
    </fill>
    <fill>
      <patternFill patternType="solid">
        <fgColor rgb="FFC00000"/>
        <bgColor indexed="64"/>
      </patternFill>
    </fill>
    <fill>
      <patternFill patternType="solid">
        <fgColor theme="0" tint="-0.249977111117893"/>
        <bgColor indexed="64"/>
      </patternFill>
    </fill>
    <fill>
      <patternFill patternType="solid">
        <fgColor rgb="FF00B0F0"/>
        <bgColor indexed="64"/>
      </patternFill>
    </fill>
    <fill>
      <patternFill patternType="solid">
        <fgColor theme="4"/>
        <bgColor indexed="64"/>
      </patternFill>
    </fill>
    <fill>
      <patternFill patternType="solid">
        <fgColor rgb="FF002060"/>
        <bgColor indexed="64"/>
      </patternFill>
    </fill>
    <fill>
      <patternFill patternType="solid">
        <fgColor rgb="FFFFCCFF"/>
        <bgColor indexed="64"/>
      </patternFill>
    </fill>
  </fills>
  <borders count="23">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top style="double">
        <color indexed="64"/>
      </top>
      <bottom/>
      <diagonal/>
    </border>
  </borders>
  <cellStyleXfs count="5">
    <xf numFmtId="0" fontId="0" fillId="0" borderId="0"/>
    <xf numFmtId="0" fontId="8" fillId="0" borderId="0" applyNumberFormat="0" applyFill="0" applyBorder="0" applyAlignment="0" applyProtection="0">
      <alignment vertical="top"/>
      <protection locked="0"/>
    </xf>
    <xf numFmtId="164" fontId="11" fillId="0" borderId="0" applyFont="0" applyFill="0" applyBorder="0" applyAlignment="0" applyProtection="0"/>
    <xf numFmtId="0" fontId="1" fillId="0" borderId="0"/>
    <xf numFmtId="44" fontId="11" fillId="0" borderId="0" applyFont="0" applyFill="0" applyBorder="0" applyAlignment="0" applyProtection="0"/>
  </cellStyleXfs>
  <cellXfs count="261">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167" fontId="13" fillId="0" borderId="0" xfId="0" applyNumberFormat="1" applyFont="1" applyAlignment="1">
      <alignment horizontal="left" vertical="top"/>
    </xf>
    <xf numFmtId="165"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5" fontId="4" fillId="3" borderId="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6" fillId="0" borderId="0" xfId="0" applyFont="1" applyAlignment="1">
      <alignment horizontal="center" shrinkToFit="1"/>
    </xf>
    <xf numFmtId="165" fontId="17" fillId="0" borderId="0" xfId="0" applyNumberFormat="1" applyFont="1" applyAlignment="1">
      <alignment horizontal="center" vertical="center" shrinkToFit="1"/>
    </xf>
    <xf numFmtId="0" fontId="18" fillId="0" borderId="0" xfId="0" applyFont="1"/>
    <xf numFmtId="0" fontId="19" fillId="0" borderId="0" xfId="0" applyFont="1" applyAlignment="1">
      <alignment vertical="center"/>
    </xf>
    <xf numFmtId="167" fontId="21" fillId="0" borderId="0" xfId="0" applyNumberFormat="1" applyFont="1" applyAlignment="1">
      <alignment horizontal="left" vertical="top"/>
    </xf>
    <xf numFmtId="167" fontId="21" fillId="0" borderId="0" xfId="0" applyNumberFormat="1" applyFont="1" applyAlignment="1">
      <alignment vertical="top"/>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12" fillId="0" borderId="0" xfId="3" applyFont="1" applyAlignment="1">
      <alignment vertical="top"/>
    </xf>
    <xf numFmtId="0" fontId="12" fillId="0" borderId="0" xfId="3" applyFont="1"/>
    <xf numFmtId="0" fontId="27"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20" fillId="0" borderId="0" xfId="2" applyNumberFormat="1" applyFont="1" applyFill="1" applyAlignment="1">
      <alignment horizontal="left"/>
    </xf>
    <xf numFmtId="0" fontId="22" fillId="0" borderId="0" xfId="1" applyFont="1" applyAlignment="1" applyProtection="1">
      <alignment horizontal="left"/>
    </xf>
    <xf numFmtId="0" fontId="35" fillId="6" borderId="14" xfId="0" applyFont="1" applyFill="1" applyBorder="1"/>
    <xf numFmtId="0" fontId="35" fillId="6" borderId="15" xfId="0" applyFont="1" applyFill="1" applyBorder="1"/>
    <xf numFmtId="0" fontId="35" fillId="6" borderId="15" xfId="0" applyFont="1" applyFill="1" applyBorder="1" applyAlignment="1">
      <alignment horizontal="center"/>
    </xf>
    <xf numFmtId="14" fontId="35" fillId="6" borderId="15" xfId="0" applyNumberFormat="1" applyFont="1" applyFill="1" applyBorder="1" applyAlignment="1">
      <alignment horizontal="center"/>
    </xf>
    <xf numFmtId="0" fontId="36" fillId="6" borderId="15" xfId="0" applyFont="1" applyFill="1" applyBorder="1" applyAlignment="1">
      <alignment horizontal="center"/>
    </xf>
    <xf numFmtId="0" fontId="34" fillId="0" borderId="16" xfId="0" applyFont="1" applyBorder="1"/>
    <xf numFmtId="0" fontId="34" fillId="0" borderId="17" xfId="0" applyFont="1" applyBorder="1"/>
    <xf numFmtId="0" fontId="34" fillId="0" borderId="17" xfId="0" applyFont="1" applyBorder="1" applyAlignment="1">
      <alignment horizontal="center"/>
    </xf>
    <xf numFmtId="14" fontId="34" fillId="7" borderId="17" xfId="0" applyNumberFormat="1" applyFont="1" applyFill="1" applyBorder="1" applyAlignment="1">
      <alignment horizontal="right"/>
    </xf>
    <xf numFmtId="14" fontId="34" fillId="0" borderId="17" xfId="0" applyNumberFormat="1" applyFont="1" applyBorder="1" applyAlignment="1">
      <alignment horizontal="center"/>
    </xf>
    <xf numFmtId="14" fontId="34" fillId="0" borderId="17" xfId="0" applyNumberFormat="1" applyFont="1" applyBorder="1" applyAlignment="1">
      <alignment horizontal="right"/>
    </xf>
    <xf numFmtId="6" fontId="34" fillId="0" borderId="17" xfId="0" applyNumberFormat="1" applyFont="1" applyBorder="1" applyAlignment="1">
      <alignment horizontal="center"/>
    </xf>
    <xf numFmtId="0" fontId="34" fillId="0" borderId="17" xfId="0" applyFont="1" applyBorder="1" applyAlignment="1">
      <alignment horizontal="left"/>
    </xf>
    <xf numFmtId="0" fontId="34" fillId="8" borderId="16" xfId="0" applyFont="1" applyFill="1" applyBorder="1"/>
    <xf numFmtId="0" fontId="34" fillId="8" borderId="17" xfId="0" applyFont="1" applyFill="1" applyBorder="1"/>
    <xf numFmtId="0" fontId="34" fillId="8" borderId="17" xfId="0" applyFont="1" applyFill="1" applyBorder="1" applyAlignment="1">
      <alignment horizontal="center"/>
    </xf>
    <xf numFmtId="14" fontId="34" fillId="8" borderId="17" xfId="0" applyNumberFormat="1" applyFont="1" applyFill="1" applyBorder="1" applyAlignment="1">
      <alignment horizontal="right"/>
    </xf>
    <xf numFmtId="14" fontId="34" fillId="8" borderId="17" xfId="0" applyNumberFormat="1" applyFont="1" applyFill="1" applyBorder="1" applyAlignment="1">
      <alignment horizontal="center"/>
    </xf>
    <xf numFmtId="0" fontId="34" fillId="8" borderId="17" xfId="0" applyFont="1" applyFill="1" applyBorder="1" applyAlignment="1">
      <alignment horizontal="left"/>
    </xf>
    <xf numFmtId="14" fontId="34" fillId="9" borderId="17" xfId="0" applyNumberFormat="1" applyFont="1" applyFill="1" applyBorder="1" applyAlignment="1">
      <alignment horizontal="right"/>
    </xf>
    <xf numFmtId="0" fontId="34" fillId="10" borderId="16" xfId="0" applyFont="1" applyFill="1" applyBorder="1"/>
    <xf numFmtId="0" fontId="34" fillId="10" borderId="17" xfId="0" applyFont="1" applyFill="1" applyBorder="1"/>
    <xf numFmtId="0" fontId="34" fillId="10" borderId="17" xfId="0" applyFont="1" applyFill="1" applyBorder="1" applyAlignment="1">
      <alignment horizontal="center"/>
    </xf>
    <xf numFmtId="0" fontId="34" fillId="0" borderId="18" xfId="0" applyFont="1" applyBorder="1" applyAlignment="1">
      <alignment horizontal="center"/>
    </xf>
    <xf numFmtId="14" fontId="34" fillId="0" borderId="19" xfId="0" applyNumberFormat="1" applyFont="1" applyBorder="1" applyAlignment="1">
      <alignment horizontal="right"/>
    </xf>
    <xf numFmtId="0" fontId="37" fillId="8" borderId="16" xfId="0" applyFont="1" applyFill="1" applyBorder="1"/>
    <xf numFmtId="0" fontId="37" fillId="8" borderId="17" xfId="0" applyFont="1" applyFill="1" applyBorder="1"/>
    <xf numFmtId="0" fontId="37" fillId="8" borderId="17" xfId="0" applyFont="1" applyFill="1" applyBorder="1" applyAlignment="1">
      <alignment horizontal="center"/>
    </xf>
    <xf numFmtId="14" fontId="37" fillId="8" borderId="17" xfId="0" applyNumberFormat="1" applyFont="1" applyFill="1" applyBorder="1"/>
    <xf numFmtId="14" fontId="37" fillId="0" borderId="17" xfId="0" applyNumberFormat="1" applyFont="1" applyBorder="1"/>
    <xf numFmtId="0" fontId="37" fillId="0" borderId="17" xfId="0" applyFont="1" applyBorder="1"/>
    <xf numFmtId="0" fontId="37" fillId="0" borderId="17" xfId="0" applyFont="1" applyBorder="1" applyAlignment="1">
      <alignment horizontal="center"/>
    </xf>
    <xf numFmtId="0" fontId="34" fillId="9" borderId="17" xfId="0" applyFont="1" applyFill="1" applyBorder="1"/>
    <xf numFmtId="14" fontId="37" fillId="8" borderId="17" xfId="0" applyNumberFormat="1" applyFont="1" applyFill="1" applyBorder="1" applyAlignment="1">
      <alignment horizontal="center"/>
    </xf>
    <xf numFmtId="0" fontId="34" fillId="0" borderId="18" xfId="0" applyFont="1" applyBorder="1"/>
    <xf numFmtId="0" fontId="34" fillId="0" borderId="20" xfId="0" applyFont="1" applyBorder="1"/>
    <xf numFmtId="0" fontId="34" fillId="0" borderId="20" xfId="0" applyFont="1" applyBorder="1" applyAlignment="1">
      <alignment horizontal="center"/>
    </xf>
    <xf numFmtId="0" fontId="34" fillId="0" borderId="20" xfId="0" applyFont="1" applyBorder="1" applyAlignment="1">
      <alignment horizontal="left"/>
    </xf>
    <xf numFmtId="14" fontId="34" fillId="7" borderId="20" xfId="0" applyNumberFormat="1" applyFont="1" applyFill="1" applyBorder="1" applyAlignment="1">
      <alignment horizontal="right"/>
    </xf>
    <xf numFmtId="14" fontId="34" fillId="0" borderId="20" xfId="0" applyNumberFormat="1" applyFont="1" applyBorder="1" applyAlignment="1">
      <alignment horizontal="center"/>
    </xf>
    <xf numFmtId="14" fontId="34" fillId="0" borderId="20" xfId="0" applyNumberFormat="1" applyFont="1" applyBorder="1" applyAlignment="1">
      <alignment horizontal="right"/>
    </xf>
    <xf numFmtId="0" fontId="34" fillId="8" borderId="20" xfId="0" applyFont="1" applyFill="1" applyBorder="1"/>
    <xf numFmtId="0" fontId="34" fillId="8" borderId="20" xfId="0" applyFont="1" applyFill="1" applyBorder="1" applyAlignment="1">
      <alignment horizontal="center"/>
    </xf>
    <xf numFmtId="0" fontId="34" fillId="8" borderId="20" xfId="0" applyFont="1" applyFill="1" applyBorder="1" applyAlignment="1">
      <alignment horizontal="left"/>
    </xf>
    <xf numFmtId="14" fontId="34" fillId="8" borderId="20" xfId="0" applyNumberFormat="1" applyFont="1" applyFill="1" applyBorder="1" applyAlignment="1">
      <alignment horizontal="right"/>
    </xf>
    <xf numFmtId="169" fontId="39" fillId="0" borderId="0" xfId="0" applyNumberFormat="1" applyFont="1" applyAlignment="1" applyProtection="1">
      <alignment vertical="top" wrapText="1" readingOrder="1"/>
      <protection locked="0"/>
    </xf>
    <xf numFmtId="49" fontId="39" fillId="0" borderId="0" xfId="0" applyNumberFormat="1" applyFont="1" applyAlignment="1" applyProtection="1">
      <alignment horizontal="center" vertical="top" wrapText="1" readingOrder="1"/>
      <protection locked="0"/>
    </xf>
    <xf numFmtId="170" fontId="39" fillId="0" borderId="0" xfId="0" applyNumberFormat="1" applyFont="1" applyAlignment="1" applyProtection="1">
      <alignment horizontal="right" vertical="top" wrapText="1" readingOrder="1"/>
      <protection locked="0"/>
    </xf>
    <xf numFmtId="0" fontId="39" fillId="0" borderId="0" xfId="0" applyFont="1" applyAlignment="1" applyProtection="1">
      <alignment horizontal="center" vertical="top" readingOrder="1"/>
      <protection locked="0"/>
    </xf>
    <xf numFmtId="171" fontId="39" fillId="0" borderId="0" xfId="0" applyNumberFormat="1" applyFont="1" applyAlignment="1" applyProtection="1">
      <alignment vertical="top" readingOrder="1"/>
      <protection locked="0"/>
    </xf>
    <xf numFmtId="0" fontId="39" fillId="0" borderId="0" xfId="0" applyFont="1" applyAlignment="1" applyProtection="1">
      <alignment vertical="top" wrapText="1" readingOrder="1"/>
      <protection locked="0"/>
    </xf>
    <xf numFmtId="0" fontId="39" fillId="0" borderId="0" xfId="0" applyFont="1" applyAlignment="1" applyProtection="1">
      <alignment horizontal="left" vertical="top" readingOrder="1"/>
      <protection locked="0"/>
    </xf>
    <xf numFmtId="0" fontId="39" fillId="0" borderId="0" xfId="0" applyFont="1" applyAlignment="1" applyProtection="1">
      <alignment vertical="top" readingOrder="1"/>
      <protection locked="0"/>
    </xf>
    <xf numFmtId="0" fontId="39" fillId="0" borderId="0" xfId="0" applyFont="1" applyAlignment="1" applyProtection="1">
      <alignment horizontal="right" vertical="top" wrapText="1" readingOrder="1"/>
      <protection locked="0"/>
    </xf>
    <xf numFmtId="49" fontId="39" fillId="0" borderId="0" xfId="0" applyNumberFormat="1" applyFont="1" applyAlignment="1" applyProtection="1">
      <alignment vertical="top" wrapText="1" readingOrder="1"/>
      <protection locked="0"/>
    </xf>
    <xf numFmtId="14" fontId="39" fillId="0" borderId="0" xfId="0" applyNumberFormat="1" applyFont="1" applyAlignment="1" applyProtection="1">
      <alignment horizontal="center" vertical="top" wrapText="1" readingOrder="1"/>
      <protection locked="0"/>
    </xf>
    <xf numFmtId="0" fontId="0" fillId="0" borderId="0" xfId="0" applyAlignment="1" applyProtection="1">
      <alignment vertical="top" readingOrder="1"/>
      <protection locked="0"/>
    </xf>
    <xf numFmtId="169" fontId="0" fillId="0" borderId="0" xfId="0" applyNumberFormat="1"/>
    <xf numFmtId="49" fontId="0" fillId="0" borderId="0" xfId="0" applyNumberFormat="1" applyAlignment="1">
      <alignment horizontal="right" wrapText="1"/>
    </xf>
    <xf numFmtId="170" fontId="0" fillId="0" borderId="0" xfId="0" applyNumberFormat="1" applyAlignment="1">
      <alignment horizontal="right" wrapText="1"/>
    </xf>
    <xf numFmtId="0" fontId="0" fillId="0" borderId="0" xfId="0" applyAlignment="1">
      <alignment horizontal="center"/>
    </xf>
    <xf numFmtId="171" fontId="0" fillId="0" borderId="0" xfId="0" applyNumberFormat="1"/>
    <xf numFmtId="0" fontId="0" fillId="0" borderId="0" xfId="0" applyAlignment="1">
      <alignment horizontal="left"/>
    </xf>
    <xf numFmtId="0" fontId="0" fillId="0" borderId="0" xfId="0" applyAlignment="1">
      <alignment horizontal="right"/>
    </xf>
    <xf numFmtId="49" fontId="0" fillId="0" borderId="0" xfId="0" applyNumberFormat="1"/>
    <xf numFmtId="14" fontId="0" fillId="0" borderId="0" xfId="0" applyNumberFormat="1"/>
    <xf numFmtId="0" fontId="8" fillId="0" borderId="0" xfId="1" applyBorder="1" applyAlignment="1" applyProtection="1"/>
    <xf numFmtId="0" fontId="0" fillId="0" borderId="0" xfId="0" applyAlignment="1">
      <alignment wrapText="1"/>
    </xf>
    <xf numFmtId="14" fontId="0" fillId="0" borderId="0" xfId="0" applyNumberFormat="1" applyAlignment="1">
      <alignment horizontal="center"/>
    </xf>
    <xf numFmtId="0" fontId="0" fillId="0" borderId="0" xfId="0" applyAlignment="1">
      <alignment horizontal="right" wrapText="1"/>
    </xf>
    <xf numFmtId="0" fontId="8" fillId="0" borderId="0" xfId="1" applyAlignment="1" applyProtection="1"/>
    <xf numFmtId="0" fontId="0" fillId="12" borderId="0" xfId="0" applyFill="1"/>
    <xf numFmtId="6" fontId="0" fillId="0" borderId="0" xfId="0" applyNumberFormat="1" applyAlignment="1">
      <alignment horizontal="left"/>
    </xf>
    <xf numFmtId="171" fontId="39" fillId="0" borderId="0" xfId="0" applyNumberFormat="1" applyFont="1"/>
    <xf numFmtId="171" fontId="0" fillId="0" borderId="0" xfId="0" quotePrefix="1" applyNumberFormat="1" applyAlignment="1">
      <alignment horizontal="right"/>
    </xf>
    <xf numFmtId="6" fontId="11" fillId="0" borderId="0" xfId="0" applyNumberFormat="1" applyFont="1" applyAlignment="1">
      <alignment horizontal="left"/>
    </xf>
    <xf numFmtId="169" fontId="39" fillId="0" borderId="0" xfId="0" applyNumberFormat="1" applyFont="1"/>
    <xf numFmtId="49" fontId="39" fillId="0" borderId="0" xfId="0" applyNumberFormat="1" applyFont="1" applyAlignment="1">
      <alignment horizontal="right" wrapText="1"/>
    </xf>
    <xf numFmtId="170" fontId="39" fillId="0" borderId="0" xfId="0" applyNumberFormat="1" applyFont="1" applyAlignment="1">
      <alignment horizontal="right" wrapText="1"/>
    </xf>
    <xf numFmtId="0" fontId="39" fillId="0" borderId="0" xfId="0" applyFont="1" applyAlignment="1">
      <alignment horizontal="center"/>
    </xf>
    <xf numFmtId="0" fontId="39" fillId="0" borderId="0" xfId="0" applyFont="1"/>
    <xf numFmtId="0" fontId="39" fillId="0" borderId="0" xfId="0" applyFont="1" applyAlignment="1">
      <alignment horizontal="left"/>
    </xf>
    <xf numFmtId="0" fontId="39" fillId="0" borderId="0" xfId="0" applyFont="1" applyAlignment="1">
      <alignment horizontal="right"/>
    </xf>
    <xf numFmtId="49" fontId="39" fillId="0" borderId="0" xfId="0" applyNumberFormat="1" applyFont="1"/>
    <xf numFmtId="14" fontId="39" fillId="0" borderId="0" xfId="0" applyNumberFormat="1" applyFont="1"/>
    <xf numFmtId="0" fontId="40" fillId="0" borderId="0" xfId="1" applyFont="1" applyAlignment="1" applyProtection="1"/>
    <xf numFmtId="171" fontId="0" fillId="0" borderId="0" xfId="0" applyNumberFormat="1" applyAlignment="1">
      <alignment horizontal="right"/>
    </xf>
    <xf numFmtId="1" fontId="0" fillId="0" borderId="0" xfId="0" applyNumberFormat="1" applyAlignment="1">
      <alignment horizontal="right"/>
    </xf>
    <xf numFmtId="1" fontId="41" fillId="0" borderId="0" xfId="1" applyNumberFormat="1" applyFont="1" applyAlignment="1" applyProtection="1"/>
    <xf numFmtId="169" fontId="11" fillId="0" borderId="0" xfId="0" applyNumberFormat="1" applyFont="1"/>
    <xf numFmtId="49" fontId="11" fillId="0" borderId="0" xfId="0" applyNumberFormat="1" applyFont="1" applyAlignment="1">
      <alignment horizontal="right" wrapText="1"/>
    </xf>
    <xf numFmtId="170" fontId="11" fillId="0" borderId="0" xfId="0" applyNumberFormat="1" applyFont="1" applyAlignment="1">
      <alignment horizontal="right" wrapText="1"/>
    </xf>
    <xf numFmtId="0" fontId="11" fillId="0" borderId="0" xfId="0" applyFont="1" applyAlignment="1">
      <alignment horizontal="center"/>
    </xf>
    <xf numFmtId="171" fontId="11" fillId="0" borderId="0" xfId="0" applyNumberFormat="1" applyFont="1" applyAlignment="1">
      <alignment horizontal="right"/>
    </xf>
    <xf numFmtId="0" fontId="11" fillId="0" borderId="0" xfId="0" applyFont="1"/>
    <xf numFmtId="0" fontId="11" fillId="0" borderId="0" xfId="0" applyFont="1" applyAlignment="1">
      <alignment horizontal="left"/>
    </xf>
    <xf numFmtId="0" fontId="11" fillId="0" borderId="0" xfId="0" applyFont="1" applyAlignment="1">
      <alignment horizontal="right"/>
    </xf>
    <xf numFmtId="49" fontId="11" fillId="0" borderId="0" xfId="0" applyNumberFormat="1" applyFont="1"/>
    <xf numFmtId="14" fontId="11" fillId="0" borderId="0" xfId="0" applyNumberFormat="1" applyFont="1"/>
    <xf numFmtId="171" fontId="11" fillId="0" borderId="0" xfId="0" applyNumberFormat="1" applyFont="1"/>
    <xf numFmtId="0" fontId="42" fillId="0" borderId="0" xfId="0" applyFont="1"/>
    <xf numFmtId="169" fontId="11" fillId="0" borderId="0" xfId="0" quotePrefix="1" applyNumberFormat="1" applyFont="1"/>
    <xf numFmtId="171" fontId="11" fillId="0" borderId="0" xfId="0" quotePrefix="1" applyNumberFormat="1" applyFont="1" applyAlignment="1">
      <alignment horizontal="right"/>
    </xf>
    <xf numFmtId="171" fontId="11" fillId="0" borderId="0" xfId="0" quotePrefix="1" applyNumberFormat="1" applyFont="1"/>
    <xf numFmtId="0" fontId="43" fillId="0" borderId="0" xfId="0" applyFont="1"/>
    <xf numFmtId="0" fontId="8" fillId="0" borderId="0" xfId="1" applyAlignment="1" applyProtection="1">
      <alignment horizontal="left"/>
    </xf>
    <xf numFmtId="49" fontId="11" fillId="0" borderId="0" xfId="0" quotePrefix="1" applyNumberFormat="1" applyFont="1" applyAlignment="1">
      <alignment horizontal="right"/>
    </xf>
    <xf numFmtId="49" fontId="11" fillId="0" borderId="0" xfId="0" applyNumberFormat="1" applyFont="1" applyAlignment="1">
      <alignment horizontal="right"/>
    </xf>
    <xf numFmtId="172" fontId="11" fillId="0" borderId="0" xfId="0" applyNumberFormat="1" applyFont="1"/>
    <xf numFmtId="14" fontId="39" fillId="0" borderId="0" xfId="0" applyNumberFormat="1" applyFont="1" applyAlignment="1">
      <alignment horizontal="right"/>
    </xf>
    <xf numFmtId="0" fontId="11" fillId="0" borderId="0" xfId="0" quotePrefix="1" applyFont="1" applyAlignment="1">
      <alignment horizontal="right"/>
    </xf>
    <xf numFmtId="0" fontId="44" fillId="0" borderId="0" xfId="0" applyFont="1"/>
    <xf numFmtId="0" fontId="42" fillId="0" borderId="0" xfId="0" applyFont="1" applyAlignment="1">
      <alignment horizontal="right"/>
    </xf>
    <xf numFmtId="169" fontId="45" fillId="0" borderId="0" xfId="0" applyNumberFormat="1" applyFont="1"/>
    <xf numFmtId="49" fontId="45" fillId="0" borderId="0" xfId="0" applyNumberFormat="1" applyFont="1" applyAlignment="1">
      <alignment horizontal="right" wrapText="1"/>
    </xf>
    <xf numFmtId="170" fontId="45" fillId="0" borderId="0" xfId="0" applyNumberFormat="1" applyFont="1" applyAlignment="1">
      <alignment horizontal="right" wrapText="1"/>
    </xf>
    <xf numFmtId="0" fontId="45" fillId="0" borderId="0" xfId="0" applyFont="1" applyAlignment="1">
      <alignment horizontal="center"/>
    </xf>
    <xf numFmtId="171" fontId="45" fillId="0" borderId="0" xfId="0" applyNumberFormat="1" applyFont="1"/>
    <xf numFmtId="0" fontId="45" fillId="0" borderId="0" xfId="0" applyFont="1"/>
    <xf numFmtId="0" fontId="45" fillId="0" borderId="0" xfId="0" applyFont="1" applyAlignment="1">
      <alignment horizontal="left"/>
    </xf>
    <xf numFmtId="0" fontId="46" fillId="0" borderId="0" xfId="1" applyFont="1" applyAlignment="1" applyProtection="1"/>
    <xf numFmtId="0" fontId="45" fillId="0" borderId="0" xfId="0" applyFont="1" applyAlignment="1">
      <alignment horizontal="right"/>
    </xf>
    <xf numFmtId="49" fontId="45" fillId="0" borderId="0" xfId="0" applyNumberFormat="1" applyFont="1"/>
    <xf numFmtId="14" fontId="45" fillId="0" borderId="0" xfId="0" applyNumberFormat="1" applyFont="1"/>
    <xf numFmtId="49" fontId="11" fillId="0" borderId="0" xfId="0" applyNumberFormat="1" applyFont="1" applyAlignment="1">
      <alignment horizontal="left"/>
    </xf>
    <xf numFmtId="0" fontId="47" fillId="0" borderId="0" xfId="0" applyFont="1"/>
    <xf numFmtId="49" fontId="45" fillId="0" borderId="0" xfId="0" applyNumberFormat="1" applyFont="1" applyAlignment="1">
      <alignment horizontal="left"/>
    </xf>
    <xf numFmtId="0" fontId="11" fillId="0" borderId="0" xfId="0" quotePrefix="1" applyFont="1"/>
    <xf numFmtId="171" fontId="45" fillId="0" borderId="0" xfId="0" applyNumberFormat="1" applyFont="1" applyAlignment="1">
      <alignment horizontal="right"/>
    </xf>
    <xf numFmtId="0" fontId="48" fillId="0" borderId="0" xfId="0" applyFont="1"/>
    <xf numFmtId="0" fontId="41" fillId="0" borderId="0" xfId="0" applyFont="1"/>
    <xf numFmtId="1" fontId="11" fillId="0" borderId="0" xfId="0" quotePrefix="1" applyNumberFormat="1" applyFont="1" applyAlignment="1">
      <alignment horizontal="right"/>
    </xf>
    <xf numFmtId="1" fontId="45" fillId="0" borderId="0" xfId="0" applyNumberFormat="1" applyFont="1" applyAlignment="1">
      <alignment horizontal="right"/>
    </xf>
    <xf numFmtId="17" fontId="0" fillId="0" borderId="0" xfId="0" applyNumberFormat="1" applyAlignment="1">
      <alignment horizontal="right"/>
    </xf>
    <xf numFmtId="0" fontId="49" fillId="0" borderId="0" xfId="0" applyFont="1" applyAlignment="1">
      <alignment horizontal="right"/>
    </xf>
    <xf numFmtId="1" fontId="49" fillId="0" borderId="0" xfId="0" applyNumberFormat="1" applyFont="1" applyAlignment="1">
      <alignment horizontal="right"/>
    </xf>
    <xf numFmtId="0" fontId="50" fillId="0" borderId="0" xfId="0" quotePrefix="1" applyFont="1" applyAlignment="1">
      <alignment horizontal="right"/>
    </xf>
    <xf numFmtId="49" fontId="51" fillId="0" borderId="0" xfId="0" applyNumberFormat="1" applyFont="1" applyAlignment="1">
      <alignment horizontal="right" wrapText="1"/>
    </xf>
    <xf numFmtId="0" fontId="0" fillId="4" borderId="0" xfId="0" applyFill="1" applyAlignment="1">
      <alignment horizontal="center"/>
    </xf>
    <xf numFmtId="0" fontId="51" fillId="0" borderId="0" xfId="0" applyFont="1"/>
    <xf numFmtId="0" fontId="8" fillId="0" borderId="0" xfId="1" applyFill="1" applyAlignment="1" applyProtection="1"/>
    <xf numFmtId="0" fontId="0" fillId="13" borderId="0" xfId="0" applyFill="1" applyAlignment="1">
      <alignment horizontal="center"/>
    </xf>
    <xf numFmtId="0" fontId="11" fillId="14" borderId="0" xfId="0" applyFont="1" applyFill="1" applyAlignment="1">
      <alignment horizontal="center"/>
    </xf>
    <xf numFmtId="0" fontId="11" fillId="15" borderId="0" xfId="0" applyFont="1" applyFill="1" applyAlignment="1">
      <alignment horizontal="center"/>
    </xf>
    <xf numFmtId="169" fontId="0" fillId="2" borderId="0" xfId="0" applyNumberFormat="1" applyFill="1"/>
    <xf numFmtId="0" fontId="11" fillId="16" borderId="0" xfId="0" applyFont="1" applyFill="1" applyAlignment="1">
      <alignment horizontal="center"/>
    </xf>
    <xf numFmtId="0" fontId="11" fillId="4" borderId="0" xfId="0" applyFont="1" applyFill="1" applyAlignment="1">
      <alignment horizontal="center"/>
    </xf>
    <xf numFmtId="169" fontId="0" fillId="10" borderId="0" xfId="0" applyNumberFormat="1" applyFill="1"/>
    <xf numFmtId="0" fontId="8" fillId="0" borderId="0" xfId="1" applyFill="1" applyAlignment="1" applyProtection="1">
      <alignment horizontal="left"/>
    </xf>
    <xf numFmtId="0" fontId="11" fillId="8" borderId="0" xfId="0" applyFont="1" applyFill="1" applyAlignment="1">
      <alignment horizontal="center"/>
    </xf>
    <xf numFmtId="0" fontId="0" fillId="6" borderId="0" xfId="0" applyFill="1" applyAlignment="1">
      <alignment horizontal="center"/>
    </xf>
    <xf numFmtId="0" fontId="52" fillId="17" borderId="0" xfId="0" applyFont="1" applyFill="1" applyAlignment="1">
      <alignment horizontal="center"/>
    </xf>
    <xf numFmtId="0" fontId="51" fillId="0" borderId="0" xfId="0" applyFont="1" applyAlignment="1">
      <alignment horizontal="left"/>
    </xf>
    <xf numFmtId="169" fontId="39" fillId="0" borderId="0" xfId="0" applyNumberFormat="1" applyFont="1" applyAlignment="1" applyProtection="1">
      <alignment horizontal="center" vertical="top" wrapText="1" readingOrder="1"/>
      <protection locked="0"/>
    </xf>
    <xf numFmtId="44" fontId="39" fillId="0" borderId="0" xfId="4" applyFont="1" applyAlignment="1" applyProtection="1">
      <alignment horizontal="center" vertical="top" readingOrder="1"/>
      <protection locked="0"/>
    </xf>
    <xf numFmtId="169" fontId="53" fillId="0" borderId="0" xfId="0" applyNumberFormat="1" applyFont="1" applyAlignment="1">
      <alignment horizontal="center"/>
    </xf>
    <xf numFmtId="0" fontId="53" fillId="0" borderId="0" xfId="0" applyFont="1" applyAlignment="1">
      <alignment horizontal="left" readingOrder="1"/>
    </xf>
    <xf numFmtId="0" fontId="53" fillId="0" borderId="0" xfId="0" applyFont="1" applyAlignment="1">
      <alignment horizontal="center" readingOrder="1"/>
    </xf>
    <xf numFmtId="44" fontId="53" fillId="0" borderId="0" xfId="4" applyFont="1" applyAlignment="1">
      <alignment horizontal="center"/>
    </xf>
    <xf numFmtId="0" fontId="53" fillId="0" borderId="0" xfId="0" applyFont="1" applyAlignment="1">
      <alignment horizontal="left"/>
    </xf>
    <xf numFmtId="0" fontId="54" fillId="0" borderId="22" xfId="0" applyFont="1" applyBorder="1" applyAlignment="1">
      <alignment horizontal="center" readingOrder="1"/>
    </xf>
    <xf numFmtId="44" fontId="54" fillId="0" borderId="22" xfId="4" applyFont="1" applyBorder="1" applyAlignment="1">
      <alignment horizontal="center"/>
    </xf>
    <xf numFmtId="0" fontId="53" fillId="0" borderId="0" xfId="0" applyFont="1"/>
    <xf numFmtId="169" fontId="0" fillId="0" borderId="0" xfId="0" applyNumberFormat="1" applyAlignment="1">
      <alignment horizontal="center"/>
    </xf>
    <xf numFmtId="0" fontId="0" fillId="0" borderId="0" xfId="0" applyAlignment="1">
      <alignment horizontal="left" readingOrder="1"/>
    </xf>
    <xf numFmtId="0" fontId="0" fillId="0" borderId="0" xfId="0" applyAlignment="1">
      <alignment horizontal="center" readingOrder="1"/>
    </xf>
    <xf numFmtId="44" fontId="0" fillId="0" borderId="0" xfId="4" applyFont="1" applyAlignment="1">
      <alignment horizontal="center"/>
    </xf>
    <xf numFmtId="14" fontId="34" fillId="11" borderId="17" xfId="0" applyNumberFormat="1" applyFont="1" applyFill="1" applyBorder="1" applyAlignment="1">
      <alignment horizontal="right"/>
    </xf>
    <xf numFmtId="0" fontId="11" fillId="13" borderId="0" xfId="0" applyFont="1" applyFill="1" applyAlignment="1">
      <alignment horizontal="center"/>
    </xf>
    <xf numFmtId="14" fontId="34" fillId="0" borderId="18" xfId="0" applyNumberFormat="1" applyFont="1" applyBorder="1" applyAlignment="1">
      <alignment horizontal="right"/>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0" fontId="23" fillId="0" borderId="8" xfId="1" applyFont="1" applyFill="1" applyBorder="1" applyAlignment="1" applyProtection="1">
      <alignment horizontal="right" vertical="center"/>
    </xf>
    <xf numFmtId="0" fontId="23" fillId="0" borderId="6" xfId="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0" fontId="23" fillId="0" borderId="4" xfId="1" applyFont="1" applyFill="1" applyBorder="1" applyAlignment="1" applyProtection="1">
      <alignment horizontal="right"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165" fontId="4" fillId="0" borderId="1" xfId="0" applyNumberFormat="1" applyFont="1" applyBorder="1" applyAlignment="1">
      <alignment horizontal="center" vertical="center" shrinkToFit="1"/>
    </xf>
    <xf numFmtId="165"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7" fontId="13" fillId="0" borderId="0" xfId="0" applyNumberFormat="1" applyFont="1" applyAlignment="1">
      <alignment horizontal="left" vertical="top"/>
    </xf>
    <xf numFmtId="168" fontId="14" fillId="4" borderId="9" xfId="0" applyNumberFormat="1" applyFont="1" applyFill="1" applyBorder="1" applyAlignment="1">
      <alignment horizontal="center" vertical="center" shrinkToFit="1"/>
    </xf>
    <xf numFmtId="168" fontId="14" fillId="4" borderId="10" xfId="0" applyNumberFormat="1" applyFont="1" applyFill="1" applyBorder="1" applyAlignment="1">
      <alignment horizontal="center" vertical="center" shrinkToFit="1"/>
    </xf>
    <xf numFmtId="166" fontId="15" fillId="5" borderId="0" xfId="0" applyNumberFormat="1" applyFont="1" applyFill="1" applyAlignment="1">
      <alignment horizontal="center" vertical="center"/>
    </xf>
    <xf numFmtId="168" fontId="14" fillId="4" borderId="11" xfId="0" applyNumberFormat="1" applyFont="1" applyFill="1" applyBorder="1" applyAlignment="1">
      <alignment horizontal="center" vertical="center" shrinkToFit="1"/>
    </xf>
    <xf numFmtId="165" fontId="4" fillId="3" borderId="1" xfId="0" applyNumberFormat="1" applyFont="1" applyFill="1" applyBorder="1" applyAlignment="1">
      <alignment horizontal="center" vertical="center" shrinkToFit="1"/>
    </xf>
    <xf numFmtId="165" fontId="4" fillId="3" borderId="7" xfId="0" applyNumberFormat="1" applyFont="1" applyFill="1" applyBorder="1" applyAlignment="1">
      <alignment horizontal="center" vertical="center" shrinkToFit="1"/>
    </xf>
    <xf numFmtId="0" fontId="6" fillId="3" borderId="3" xfId="0" applyFont="1" applyFill="1" applyBorder="1" applyAlignment="1">
      <alignment horizontal="center" vertical="center" wrapText="1"/>
    </xf>
    <xf numFmtId="0" fontId="34" fillId="0" borderId="21" xfId="0" applyFont="1" applyBorder="1"/>
    <xf numFmtId="0" fontId="34" fillId="0" borderId="18" xfId="0" applyFont="1" applyBorder="1" applyAlignment="1">
      <alignment horizontal="left"/>
    </xf>
    <xf numFmtId="14" fontId="34" fillId="7" borderId="18" xfId="0" applyNumberFormat="1" applyFont="1" applyFill="1" applyBorder="1" applyAlignment="1">
      <alignment horizontal="right"/>
    </xf>
    <xf numFmtId="14" fontId="34" fillId="0" borderId="18" xfId="0" applyNumberFormat="1" applyFont="1" applyBorder="1" applyAlignment="1">
      <alignment horizontal="center"/>
    </xf>
    <xf numFmtId="14" fontId="38" fillId="11" borderId="20" xfId="0" applyNumberFormat="1" applyFont="1" applyFill="1" applyBorder="1" applyAlignment="1">
      <alignment horizontal="center"/>
    </xf>
    <xf numFmtId="6" fontId="11" fillId="0" borderId="20" xfId="0" applyNumberFormat="1" applyFont="1" applyBorder="1" applyAlignment="1">
      <alignment horizontal="center"/>
    </xf>
    <xf numFmtId="14" fontId="34" fillId="0" borderId="17" xfId="0" applyNumberFormat="1" applyFont="1" applyFill="1" applyBorder="1" applyAlignment="1">
      <alignment horizontal="right"/>
    </xf>
    <xf numFmtId="0" fontId="6" fillId="18" borderId="3" xfId="0" applyFont="1" applyFill="1" applyBorder="1" applyAlignment="1">
      <alignment horizontal="center" vertical="center"/>
    </xf>
    <xf numFmtId="0" fontId="6" fillId="18" borderId="0" xfId="0" applyFont="1" applyFill="1" applyAlignment="1">
      <alignment horizontal="center" vertical="center"/>
    </xf>
    <xf numFmtId="0" fontId="6" fillId="18" borderId="4" xfId="0" applyFont="1" applyFill="1" applyBorder="1" applyAlignment="1">
      <alignment horizontal="center" vertical="center"/>
    </xf>
    <xf numFmtId="0" fontId="0" fillId="18" borderId="0" xfId="0" applyFill="1" applyAlignment="1">
      <alignment horizontal="center"/>
    </xf>
    <xf numFmtId="0" fontId="11" fillId="18" borderId="0" xfId="0" applyFont="1" applyFill="1" applyAlignment="1">
      <alignment horizontal="center"/>
    </xf>
    <xf numFmtId="0" fontId="0" fillId="0" borderId="0" xfId="0" applyFont="1"/>
    <xf numFmtId="0" fontId="55" fillId="0" borderId="0" xfId="0" applyFont="1"/>
    <xf numFmtId="0" fontId="11" fillId="0" borderId="0" xfId="0" applyFont="1" applyFill="1" applyAlignment="1">
      <alignment horizontal="center"/>
    </xf>
    <xf numFmtId="169" fontId="0" fillId="0" borderId="0" xfId="0" applyNumberFormat="1" applyFill="1"/>
  </cellXfs>
  <cellStyles count="5">
    <cellStyle name="Comma" xfId="2" builtinId="3"/>
    <cellStyle name="Currency" xfId="4" builtinId="4"/>
    <cellStyle name="Hyperlink" xfId="1" builtinId="8" customBuiltin="1"/>
    <cellStyle name="Normal" xfId="0" builtinId="0" customBuiltin="1"/>
    <cellStyle name="Normal 2" xfId="3" xr:uid="{00000000-0005-0000-0000-000003000000}"/>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jacke_ross@hotmail.com" TargetMode="External"/><Relationship Id="rId21" Type="http://schemas.openxmlformats.org/officeDocument/2006/relationships/hyperlink" Target="mailto:Peter.Hastings@perisher.com.au" TargetMode="External"/><Relationship Id="rId63" Type="http://schemas.openxmlformats.org/officeDocument/2006/relationships/hyperlink" Target="mailto:rttmm1@gmail.com" TargetMode="External"/><Relationship Id="rId159" Type="http://schemas.openxmlformats.org/officeDocument/2006/relationships/hyperlink" Target="mailto:ohlen@xtra.co.nz" TargetMode="External"/><Relationship Id="rId170" Type="http://schemas.openxmlformats.org/officeDocument/2006/relationships/hyperlink" Target="mailto:andrew.e.pilcher@gmail.com" TargetMode="External"/><Relationship Id="rId226" Type="http://schemas.openxmlformats.org/officeDocument/2006/relationships/hyperlink" Target="mailto:mattkekena@gmail.com" TargetMode="External"/><Relationship Id="rId268" Type="http://schemas.openxmlformats.org/officeDocument/2006/relationships/hyperlink" Target="mailto:toni_annlong@hotmail.com" TargetMode="External"/><Relationship Id="rId32" Type="http://schemas.openxmlformats.org/officeDocument/2006/relationships/hyperlink" Target="mailto:ageb987@gmail.com" TargetMode="External"/><Relationship Id="rId74" Type="http://schemas.openxmlformats.org/officeDocument/2006/relationships/hyperlink" Target="mailto:andrew.medley@crv4all.co.nz" TargetMode="External"/><Relationship Id="rId128" Type="http://schemas.openxmlformats.org/officeDocument/2006/relationships/hyperlink" Target="mailto:tristan.bernie@foodstuffs.co.nz" TargetMode="External"/><Relationship Id="rId5" Type="http://schemas.openxmlformats.org/officeDocument/2006/relationships/hyperlink" Target="mailto:j.k.rogers@btinternet.com" TargetMode="External"/><Relationship Id="rId181" Type="http://schemas.openxmlformats.org/officeDocument/2006/relationships/hyperlink" Target="mailto:thefrerk@me.com" TargetMode="External"/><Relationship Id="rId237" Type="http://schemas.openxmlformats.org/officeDocument/2006/relationships/hyperlink" Target="mailto:kelvinguerin@protonmail.com" TargetMode="External"/><Relationship Id="rId279" Type="http://schemas.openxmlformats.org/officeDocument/2006/relationships/hyperlink" Target="mailto:malcolm.hart1960@gmail.com" TargetMode="External"/><Relationship Id="rId43" Type="http://schemas.openxmlformats.org/officeDocument/2006/relationships/hyperlink" Target="mailto:t.logan@xtra.co.nz" TargetMode="External"/><Relationship Id="rId139" Type="http://schemas.openxmlformats.org/officeDocument/2006/relationships/hyperlink" Target="mailto:imhughes33@gmail.com" TargetMode="External"/><Relationship Id="rId290" Type="http://schemas.openxmlformats.org/officeDocument/2006/relationships/hyperlink" Target="mailto:VaughanSamuelu@gmail.com" TargetMode="External"/><Relationship Id="rId85" Type="http://schemas.openxmlformats.org/officeDocument/2006/relationships/hyperlink" Target="mailto:vance@seasonz.co.nz" TargetMode="External"/><Relationship Id="rId150" Type="http://schemas.openxmlformats.org/officeDocument/2006/relationships/hyperlink" Target="mailto:joshualatham69@gmail.com" TargetMode="External"/><Relationship Id="rId192" Type="http://schemas.openxmlformats.org/officeDocument/2006/relationships/hyperlink" Target="mailto:doug@thehotrodshow.com" TargetMode="External"/><Relationship Id="rId206" Type="http://schemas.openxmlformats.org/officeDocument/2006/relationships/hyperlink" Target="mailto:mattkekena@gmail.com" TargetMode="External"/><Relationship Id="rId248" Type="http://schemas.openxmlformats.org/officeDocument/2006/relationships/hyperlink" Target="mailto:soniachrystall@gmail.com" TargetMode="External"/><Relationship Id="rId12" Type="http://schemas.openxmlformats.org/officeDocument/2006/relationships/hyperlink" Target="mailto:holly_mccurdy@yahoo.co.nz" TargetMode="External"/><Relationship Id="rId108" Type="http://schemas.openxmlformats.org/officeDocument/2006/relationships/hyperlink" Target="mailto:cgthomsen@windowslive.com" TargetMode="External"/><Relationship Id="rId54" Type="http://schemas.openxmlformats.org/officeDocument/2006/relationships/hyperlink" Target="mailto:tarakinghorn@hotmail.com" TargetMode="External"/><Relationship Id="rId75" Type="http://schemas.openxmlformats.org/officeDocument/2006/relationships/hyperlink" Target="mailto:rgbowmaker@gmail.com" TargetMode="External"/><Relationship Id="rId96" Type="http://schemas.openxmlformats.org/officeDocument/2006/relationships/hyperlink" Target="mailto:vance@seasonz.co.nz" TargetMode="External"/><Relationship Id="rId140" Type="http://schemas.openxmlformats.org/officeDocument/2006/relationships/hyperlink" Target="mailto:lisa.wong@bayleys.co.nz" TargetMode="External"/><Relationship Id="rId161" Type="http://schemas.openxmlformats.org/officeDocument/2006/relationships/hyperlink" Target="mailto:hockeygirl_carterluver@hotmail.com" TargetMode="External"/><Relationship Id="rId182" Type="http://schemas.openxmlformats.org/officeDocument/2006/relationships/hyperlink" Target="mailto:andrewbuchanan@live.com" TargetMode="External"/><Relationship Id="rId217" Type="http://schemas.openxmlformats.org/officeDocument/2006/relationships/hyperlink" Target="mailto:kelforrest43@gmail.com" TargetMode="External"/><Relationship Id="rId6" Type="http://schemas.openxmlformats.org/officeDocument/2006/relationships/hyperlink" Target="mailto:kiltedkiwi@gmail.com" TargetMode="External"/><Relationship Id="rId238" Type="http://schemas.openxmlformats.org/officeDocument/2006/relationships/hyperlink" Target="mailto:nzjolly@gmail.com" TargetMode="External"/><Relationship Id="rId259" Type="http://schemas.openxmlformats.org/officeDocument/2006/relationships/hyperlink" Target="mailto:louise.gibson@xtra.co.nz" TargetMode="External"/><Relationship Id="rId23" Type="http://schemas.openxmlformats.org/officeDocument/2006/relationships/hyperlink" Target="mailto:gavinathome@gmail.com" TargetMode="External"/><Relationship Id="rId119" Type="http://schemas.openxmlformats.org/officeDocument/2006/relationships/hyperlink" Target="mailto:littlemiss618@hotmail.com" TargetMode="External"/><Relationship Id="rId270" Type="http://schemas.openxmlformats.org/officeDocument/2006/relationships/hyperlink" Target="mailto:franco.october@gmail.com" TargetMode="External"/><Relationship Id="rId291" Type="http://schemas.openxmlformats.org/officeDocument/2006/relationships/hyperlink" Target="mailto:jeremywanrooy_06@live.com" TargetMode="External"/><Relationship Id="rId44" Type="http://schemas.openxmlformats.org/officeDocument/2006/relationships/hyperlink" Target="mailto:joachimdias@hotmail.fr" TargetMode="External"/><Relationship Id="rId65" Type="http://schemas.openxmlformats.org/officeDocument/2006/relationships/hyperlink" Target="mailto:thedutoitwedding@gmail.com" TargetMode="External"/><Relationship Id="rId86" Type="http://schemas.openxmlformats.org/officeDocument/2006/relationships/hyperlink" Target="mailto:hobiecatster@gmail.com" TargetMode="External"/><Relationship Id="rId130" Type="http://schemas.openxmlformats.org/officeDocument/2006/relationships/hyperlink" Target="mailto:brittanybellk@gmail.com" TargetMode="External"/><Relationship Id="rId151" Type="http://schemas.openxmlformats.org/officeDocument/2006/relationships/hyperlink" Target="mailto:griffintreeservices@hotmail.co.nz" TargetMode="External"/><Relationship Id="rId172" Type="http://schemas.openxmlformats.org/officeDocument/2006/relationships/hyperlink" Target="tel:+61%20414%20980%20277" TargetMode="External"/><Relationship Id="rId193" Type="http://schemas.openxmlformats.org/officeDocument/2006/relationships/hyperlink" Target="mailto:nmccardle@hotmail.com" TargetMode="External"/><Relationship Id="rId207" Type="http://schemas.openxmlformats.org/officeDocument/2006/relationships/hyperlink" Target="mailto:s.kriech@gmail.com" TargetMode="External"/><Relationship Id="rId228" Type="http://schemas.openxmlformats.org/officeDocument/2006/relationships/hyperlink" Target="mailto:avantogo@hotmail.com" TargetMode="External"/><Relationship Id="rId249" Type="http://schemas.openxmlformats.org/officeDocument/2006/relationships/hyperlink" Target="mailto:stuart@kirkpatrick.kiwi.nz" TargetMode="External"/><Relationship Id="rId13" Type="http://schemas.openxmlformats.org/officeDocument/2006/relationships/hyperlink" Target="mailto:steffi_klimek@yahoo.co.nz" TargetMode="External"/><Relationship Id="rId109" Type="http://schemas.openxmlformats.org/officeDocument/2006/relationships/hyperlink" Target="mailto:adam@adamjobbins.com" TargetMode="External"/><Relationship Id="rId260" Type="http://schemas.openxmlformats.org/officeDocument/2006/relationships/hyperlink" Target="mailto:rachel.burt@icloud.com" TargetMode="External"/><Relationship Id="rId281" Type="http://schemas.openxmlformats.org/officeDocument/2006/relationships/hyperlink" Target="mailto:crazyfist666@hotmail.com" TargetMode="External"/><Relationship Id="rId34" Type="http://schemas.openxmlformats.org/officeDocument/2006/relationships/hyperlink" Target="mailto:rhwilcox@hptmail.com" TargetMode="External"/><Relationship Id="rId55" Type="http://schemas.openxmlformats.org/officeDocument/2006/relationships/hyperlink" Target="mailto:gabbyrogers@gnmail.com" TargetMode="External"/><Relationship Id="rId76" Type="http://schemas.openxmlformats.org/officeDocument/2006/relationships/hyperlink" Target="mailto:dasapana@gmail.com" TargetMode="External"/><Relationship Id="rId97" Type="http://schemas.openxmlformats.org/officeDocument/2006/relationships/hyperlink" Target="mailto:gem.coverdale@gmail.com" TargetMode="External"/><Relationship Id="rId120" Type="http://schemas.openxmlformats.org/officeDocument/2006/relationships/hyperlink" Target="mailto:ben@buzzchannel.co.nz" TargetMode="External"/><Relationship Id="rId141" Type="http://schemas.openxmlformats.org/officeDocument/2006/relationships/hyperlink" Target="mailto:stevecarter.m3@gmail.com" TargetMode="External"/><Relationship Id="rId7" Type="http://schemas.openxmlformats.org/officeDocument/2006/relationships/hyperlink" Target="mailto:BeasantT@kochind.com" TargetMode="External"/><Relationship Id="rId162" Type="http://schemas.openxmlformats.org/officeDocument/2006/relationships/hyperlink" Target="mailto:erheeg@gmail.com" TargetMode="External"/><Relationship Id="rId183" Type="http://schemas.openxmlformats.org/officeDocument/2006/relationships/hyperlink" Target="mailto:scott.norris44@gmail.com" TargetMode="External"/><Relationship Id="rId218" Type="http://schemas.openxmlformats.org/officeDocument/2006/relationships/hyperlink" Target="mailto:dhwilks@aol.com" TargetMode="External"/><Relationship Id="rId239" Type="http://schemas.openxmlformats.org/officeDocument/2006/relationships/hyperlink" Target="mailto:larissa.vaughan@kiwibank.co.nz" TargetMode="External"/><Relationship Id="rId250" Type="http://schemas.openxmlformats.org/officeDocument/2006/relationships/hyperlink" Target="mailto:grant.calder@me.com" TargetMode="External"/><Relationship Id="rId271" Type="http://schemas.openxmlformats.org/officeDocument/2006/relationships/hyperlink" Target="mailto:cjmanoakes@gmail.com" TargetMode="External"/><Relationship Id="rId292" Type="http://schemas.openxmlformats.org/officeDocument/2006/relationships/hyperlink" Target="mailto:srgeor@gmail.com" TargetMode="External"/><Relationship Id="rId24" Type="http://schemas.openxmlformats.org/officeDocument/2006/relationships/hyperlink" Target="mailto:smartcommercials@yahoo.co.uk" TargetMode="External"/><Relationship Id="rId45" Type="http://schemas.openxmlformats.org/officeDocument/2006/relationships/hyperlink" Target="mailto:evanfenwick@gmail.com" TargetMode="External"/><Relationship Id="rId66" Type="http://schemas.openxmlformats.org/officeDocument/2006/relationships/hyperlink" Target="mailto:jo.shapland@gmail.com" TargetMode="External"/><Relationship Id="rId87" Type="http://schemas.openxmlformats.org/officeDocument/2006/relationships/hyperlink" Target="mailto:lynda.chisholm@xtra.co.nz" TargetMode="External"/><Relationship Id="rId110" Type="http://schemas.openxmlformats.org/officeDocument/2006/relationships/hyperlink" Target="mailto:hayleigh_@hotmail.com" TargetMode="External"/><Relationship Id="rId131" Type="http://schemas.openxmlformats.org/officeDocument/2006/relationships/hyperlink" Target="mailto:bademacolpal@gmail.com" TargetMode="External"/><Relationship Id="rId152" Type="http://schemas.openxmlformats.org/officeDocument/2006/relationships/hyperlink" Target="mailto:samanthastewart@windowslive.com" TargetMode="External"/><Relationship Id="rId173" Type="http://schemas.openxmlformats.org/officeDocument/2006/relationships/hyperlink" Target="mailto:barkersandra22@gmail.com" TargetMode="External"/><Relationship Id="rId194" Type="http://schemas.openxmlformats.org/officeDocument/2006/relationships/hyperlink" Target="mailto:dgreen006@yahoo.com" TargetMode="External"/><Relationship Id="rId208" Type="http://schemas.openxmlformats.org/officeDocument/2006/relationships/hyperlink" Target="mailto:john.oconnell@lifeeducation.org.nz" TargetMode="External"/><Relationship Id="rId229" Type="http://schemas.openxmlformats.org/officeDocument/2006/relationships/hyperlink" Target="mailto:bcdef2619@gmail.com" TargetMode="External"/><Relationship Id="rId240" Type="http://schemas.openxmlformats.org/officeDocument/2006/relationships/hyperlink" Target="mailto:janice.byford-jones@cranfordhospice.org.nz" TargetMode="External"/><Relationship Id="rId261" Type="http://schemas.openxmlformats.org/officeDocument/2006/relationships/hyperlink" Target="mailto:linda.lockie@xtra.co.nz" TargetMode="External"/><Relationship Id="rId14" Type="http://schemas.openxmlformats.org/officeDocument/2006/relationships/hyperlink" Target="mailto:mylink6000@hotmail.com" TargetMode="External"/><Relationship Id="rId35" Type="http://schemas.openxmlformats.org/officeDocument/2006/relationships/hyperlink" Target="mailto:nicolamcphail_03@hotmail.com" TargetMode="External"/><Relationship Id="rId56" Type="http://schemas.openxmlformats.org/officeDocument/2006/relationships/hyperlink" Target="mailto:rachkale@hotmail.com" TargetMode="External"/><Relationship Id="rId77" Type="http://schemas.openxmlformats.org/officeDocument/2006/relationships/hyperlink" Target="mailto:janene@farrofresh.co.nz" TargetMode="External"/><Relationship Id="rId100" Type="http://schemas.openxmlformats.org/officeDocument/2006/relationships/hyperlink" Target="mailto:jmcivor1@gmail.com" TargetMode="External"/><Relationship Id="rId282" Type="http://schemas.openxmlformats.org/officeDocument/2006/relationships/hyperlink" Target="mailto:sarah.and.guido@gmx.com" TargetMode="External"/><Relationship Id="rId8" Type="http://schemas.openxmlformats.org/officeDocument/2006/relationships/hyperlink" Target="mailto:claire@euinton.co.nz" TargetMode="External"/><Relationship Id="rId98" Type="http://schemas.openxmlformats.org/officeDocument/2006/relationships/hyperlink" Target="mailto:sam1sam1sam@hotmail.com" TargetMode="External"/><Relationship Id="rId121" Type="http://schemas.openxmlformats.org/officeDocument/2006/relationships/hyperlink" Target="mailto:maree.mcleod@outlook.com" TargetMode="External"/><Relationship Id="rId142" Type="http://schemas.openxmlformats.org/officeDocument/2006/relationships/hyperlink" Target="mailto:micjac.lander@gmail.com" TargetMode="External"/><Relationship Id="rId163" Type="http://schemas.openxmlformats.org/officeDocument/2006/relationships/hyperlink" Target="mailto:thejordsnz@gmail.com" TargetMode="External"/><Relationship Id="rId184" Type="http://schemas.openxmlformats.org/officeDocument/2006/relationships/hyperlink" Target="mailto:mattkekena@gmail.com" TargetMode="External"/><Relationship Id="rId219" Type="http://schemas.openxmlformats.org/officeDocument/2006/relationships/hyperlink" Target="mailto:tristan.bernie@foodstuffs.co.nz" TargetMode="External"/><Relationship Id="rId230" Type="http://schemas.openxmlformats.org/officeDocument/2006/relationships/hyperlink" Target="mailto:walkingonwaiheke@gmail.com" TargetMode="External"/><Relationship Id="rId251" Type="http://schemas.openxmlformats.org/officeDocument/2006/relationships/hyperlink" Target="mailto:courtney.davies98@hotmail.com" TargetMode="External"/><Relationship Id="rId25" Type="http://schemas.openxmlformats.org/officeDocument/2006/relationships/hyperlink" Target="mailto:richie.dalton@gmail.com" TargetMode="External"/><Relationship Id="rId46" Type="http://schemas.openxmlformats.org/officeDocument/2006/relationships/hyperlink" Target="mailto:alexanderbeen@gmail.com" TargetMode="External"/><Relationship Id="rId67" Type="http://schemas.openxmlformats.org/officeDocument/2006/relationships/hyperlink" Target="mailto:emmalynn.donadieu@gmail.com" TargetMode="External"/><Relationship Id="rId272" Type="http://schemas.openxmlformats.org/officeDocument/2006/relationships/hyperlink" Target="mailto:cjmanoakes@gmail.com" TargetMode="External"/><Relationship Id="rId293" Type="http://schemas.openxmlformats.org/officeDocument/2006/relationships/hyperlink" Target="mailto:lananolan95@yahoo.co.nz" TargetMode="External"/><Relationship Id="rId88" Type="http://schemas.openxmlformats.org/officeDocument/2006/relationships/hyperlink" Target="mailto:falyn.edlin@gmail.com" TargetMode="External"/><Relationship Id="rId111" Type="http://schemas.openxmlformats.org/officeDocument/2006/relationships/hyperlink" Target="mailto:adrian.close@gmail.com" TargetMode="External"/><Relationship Id="rId132" Type="http://schemas.openxmlformats.org/officeDocument/2006/relationships/hyperlink" Target="mailto:andredhelm@gmail.com" TargetMode="External"/><Relationship Id="rId153" Type="http://schemas.openxmlformats.org/officeDocument/2006/relationships/hyperlink" Target="mailto:r0bertth0mas@hotmail.com" TargetMode="External"/><Relationship Id="rId174" Type="http://schemas.openxmlformats.org/officeDocument/2006/relationships/hyperlink" Target="mailto:kkcarlo@gmail.com" TargetMode="External"/><Relationship Id="rId195" Type="http://schemas.openxmlformats.org/officeDocument/2006/relationships/hyperlink" Target="mailto:fionaandsam15.7@gmail.com" TargetMode="External"/><Relationship Id="rId209" Type="http://schemas.openxmlformats.org/officeDocument/2006/relationships/hyperlink" Target="mailto:mattkekena@gmail.com" TargetMode="External"/><Relationship Id="rId220" Type="http://schemas.openxmlformats.org/officeDocument/2006/relationships/hyperlink" Target="mailto:lawson.nick@gmail.com" TargetMode="External"/><Relationship Id="rId241" Type="http://schemas.openxmlformats.org/officeDocument/2006/relationships/hyperlink" Target="mailto:Russell@sgl.co.nz" TargetMode="External"/><Relationship Id="rId15" Type="http://schemas.openxmlformats.org/officeDocument/2006/relationships/hyperlink" Target="mailto:alison_walden@hotmail.co.uk" TargetMode="External"/><Relationship Id="rId36" Type="http://schemas.openxmlformats.org/officeDocument/2006/relationships/hyperlink" Target="mailto:dlloydjenkins@gmail.com" TargetMode="External"/><Relationship Id="rId57" Type="http://schemas.openxmlformats.org/officeDocument/2006/relationships/hyperlink" Target="mailto:peterward77@gmail.com" TargetMode="External"/><Relationship Id="rId262" Type="http://schemas.openxmlformats.org/officeDocument/2006/relationships/hyperlink" Target="mailto:admin@burmac.nz" TargetMode="External"/><Relationship Id="rId283" Type="http://schemas.openxmlformats.org/officeDocument/2006/relationships/hyperlink" Target="mailto:dta32087@bigpond.net.au" TargetMode="External"/><Relationship Id="rId78" Type="http://schemas.openxmlformats.org/officeDocument/2006/relationships/hyperlink" Target="mailto:nanrick@xtra.co.nz" TargetMode="External"/><Relationship Id="rId99" Type="http://schemas.openxmlformats.org/officeDocument/2006/relationships/hyperlink" Target="mailto:mik_healey@hotmail.com" TargetMode="External"/><Relationship Id="rId101" Type="http://schemas.openxmlformats.org/officeDocument/2006/relationships/hyperlink" Target="mailto:theabrahams@slingshot.co.nz" TargetMode="External"/><Relationship Id="rId122" Type="http://schemas.openxmlformats.org/officeDocument/2006/relationships/hyperlink" Target="mailto:mattmitchinson@hotmail.com" TargetMode="External"/><Relationship Id="rId143" Type="http://schemas.openxmlformats.org/officeDocument/2006/relationships/hyperlink" Target="mailto:dominic@philandteds.com" TargetMode="External"/><Relationship Id="rId164" Type="http://schemas.openxmlformats.org/officeDocument/2006/relationships/hyperlink" Target="mailto:stezsie@yahoo.com" TargetMode="External"/><Relationship Id="rId185" Type="http://schemas.openxmlformats.org/officeDocument/2006/relationships/hyperlink" Target="mailto:cameron@a07online.com" TargetMode="External"/><Relationship Id="rId9" Type="http://schemas.openxmlformats.org/officeDocument/2006/relationships/hyperlink" Target="mailto:andrew.iwaniw@cuenrg.com.au" TargetMode="External"/><Relationship Id="rId210" Type="http://schemas.openxmlformats.org/officeDocument/2006/relationships/hyperlink" Target="mailto:josholsen21@gmail.com" TargetMode="External"/><Relationship Id="rId26" Type="http://schemas.openxmlformats.org/officeDocument/2006/relationships/hyperlink" Target="mailto:dane@exhibitionhire.co.nz" TargetMode="External"/><Relationship Id="rId231" Type="http://schemas.openxmlformats.org/officeDocument/2006/relationships/hyperlink" Target="mailto:max@therecroom.co.nz" TargetMode="External"/><Relationship Id="rId252" Type="http://schemas.openxmlformats.org/officeDocument/2006/relationships/hyperlink" Target="mailto:Frond.wave@outlook.com" TargetMode="External"/><Relationship Id="rId273" Type="http://schemas.openxmlformats.org/officeDocument/2006/relationships/hyperlink" Target="mailto:rachel.burt@icloud.com" TargetMode="External"/><Relationship Id="rId294" Type="http://schemas.openxmlformats.org/officeDocument/2006/relationships/hyperlink" Target="mailto:mossman.aimee@gmail.com" TargetMode="External"/><Relationship Id="rId47" Type="http://schemas.openxmlformats.org/officeDocument/2006/relationships/hyperlink" Target="mailto:Shelleysimpson88@hotmail.com" TargetMode="External"/><Relationship Id="rId68" Type="http://schemas.openxmlformats.org/officeDocument/2006/relationships/hyperlink" Target="mailto:gary@hereworth.school.nz" TargetMode="External"/><Relationship Id="rId89" Type="http://schemas.openxmlformats.org/officeDocument/2006/relationships/hyperlink" Target="mailto:mattandaj@cdmdotnet.com" TargetMode="External"/><Relationship Id="rId112" Type="http://schemas.openxmlformats.org/officeDocument/2006/relationships/hyperlink" Target="mailto:duncan@3r.co.nz" TargetMode="External"/><Relationship Id="rId133" Type="http://schemas.openxmlformats.org/officeDocument/2006/relationships/hyperlink" Target="mailto:heather_t@cheerful.com" TargetMode="External"/><Relationship Id="rId154" Type="http://schemas.openxmlformats.org/officeDocument/2006/relationships/hyperlink" Target="mailto:chris.long@99.co.nz" TargetMode="External"/><Relationship Id="rId175" Type="http://schemas.openxmlformats.org/officeDocument/2006/relationships/hyperlink" Target="mailto:samuelgatara@gmail.com" TargetMode="External"/><Relationship Id="rId196" Type="http://schemas.openxmlformats.org/officeDocument/2006/relationships/hyperlink" Target="mailto:callum_day@ymail.com" TargetMode="External"/><Relationship Id="rId200" Type="http://schemas.openxmlformats.org/officeDocument/2006/relationships/hyperlink" Target="mailto:kmcgrail@sacredheartnapier.school.nz" TargetMode="External"/><Relationship Id="rId16" Type="http://schemas.openxmlformats.org/officeDocument/2006/relationships/hyperlink" Target="mailto:audra.compton@clear.net.nz" TargetMode="External"/><Relationship Id="rId221" Type="http://schemas.openxmlformats.org/officeDocument/2006/relationships/hyperlink" Target="mailto:cornelius.daryl@gmail.com" TargetMode="External"/><Relationship Id="rId242" Type="http://schemas.openxmlformats.org/officeDocument/2006/relationships/hyperlink" Target="mailto:Russell@sgl.co.nz" TargetMode="External"/><Relationship Id="rId263" Type="http://schemas.openxmlformats.org/officeDocument/2006/relationships/hyperlink" Target="mailto:admin@2020construction.co.nz" TargetMode="External"/><Relationship Id="rId284" Type="http://schemas.openxmlformats.org/officeDocument/2006/relationships/hyperlink" Target="mailto:melaniegrace92@gmail.com" TargetMode="External"/><Relationship Id="rId37" Type="http://schemas.openxmlformats.org/officeDocument/2006/relationships/hyperlink" Target="mailto:mammon@iinet.net.au" TargetMode="External"/><Relationship Id="rId58" Type="http://schemas.openxmlformats.org/officeDocument/2006/relationships/hyperlink" Target="mailto:deangerbes@gmail.com" TargetMode="External"/><Relationship Id="rId79" Type="http://schemas.openxmlformats.org/officeDocument/2006/relationships/hyperlink" Target="mailto:david.ragg@mbie.govt.nz" TargetMode="External"/><Relationship Id="rId102" Type="http://schemas.openxmlformats.org/officeDocument/2006/relationships/hyperlink" Target="mailto:philiptc@live.com" TargetMode="External"/><Relationship Id="rId123" Type="http://schemas.openxmlformats.org/officeDocument/2006/relationships/hyperlink" Target="mailto:npk91vr@msn.com" TargetMode="External"/><Relationship Id="rId144" Type="http://schemas.openxmlformats.org/officeDocument/2006/relationships/hyperlink" Target="mailto:kathleen.lyne@gmail.com" TargetMode="External"/><Relationship Id="rId90" Type="http://schemas.openxmlformats.org/officeDocument/2006/relationships/hyperlink" Target="mailto:vm_vc@yahoo.co.uk" TargetMode="External"/><Relationship Id="rId165" Type="http://schemas.openxmlformats.org/officeDocument/2006/relationships/hyperlink" Target="mailto:chchgal123@gmail.com" TargetMode="External"/><Relationship Id="rId186" Type="http://schemas.openxmlformats.org/officeDocument/2006/relationships/hyperlink" Target="mailto:mattkekena@gmail.com" TargetMode="External"/><Relationship Id="rId211" Type="http://schemas.openxmlformats.org/officeDocument/2006/relationships/hyperlink" Target="mailto:josholsen21@gmail.com" TargetMode="External"/><Relationship Id="rId232" Type="http://schemas.openxmlformats.org/officeDocument/2006/relationships/hyperlink" Target="mailto:nevillemaria@gmail.com" TargetMode="External"/><Relationship Id="rId253" Type="http://schemas.openxmlformats.org/officeDocument/2006/relationships/hyperlink" Target="mailto:josephine.chang.21@gmail.com" TargetMode="External"/><Relationship Id="rId274" Type="http://schemas.openxmlformats.org/officeDocument/2006/relationships/hyperlink" Target="mailto:cjmanoakes@gmail.com" TargetMode="External"/><Relationship Id="rId295" Type="http://schemas.openxmlformats.org/officeDocument/2006/relationships/hyperlink" Target="mailto:mossman.aimee@gmail.com" TargetMode="External"/><Relationship Id="rId27" Type="http://schemas.openxmlformats.org/officeDocument/2006/relationships/hyperlink" Target="mailto:mikecovich@gmail.com" TargetMode="External"/><Relationship Id="rId48" Type="http://schemas.openxmlformats.org/officeDocument/2006/relationships/hyperlink" Target="mailto:nickers2001@hotmail.com" TargetMode="External"/><Relationship Id="rId69" Type="http://schemas.openxmlformats.org/officeDocument/2006/relationships/hyperlink" Target="mailto:jbb.ba@xtra.co.nz" TargetMode="External"/><Relationship Id="rId113" Type="http://schemas.openxmlformats.org/officeDocument/2006/relationships/hyperlink" Target="mailto:grant.calder@me.com" TargetMode="External"/><Relationship Id="rId134" Type="http://schemas.openxmlformats.org/officeDocument/2006/relationships/hyperlink" Target="mailto:kathrynn.jelas@gmail.com" TargetMode="External"/><Relationship Id="rId80" Type="http://schemas.openxmlformats.org/officeDocument/2006/relationships/hyperlink" Target="mailto:bianchijoshua88@gmail.com" TargetMode="External"/><Relationship Id="rId155" Type="http://schemas.openxmlformats.org/officeDocument/2006/relationships/hyperlink" Target="mailto:mattkekena@gmail.com" TargetMode="External"/><Relationship Id="rId176" Type="http://schemas.openxmlformats.org/officeDocument/2006/relationships/hyperlink" Target="mailto:Pamelasavillejj@gmail.com" TargetMode="External"/><Relationship Id="rId197" Type="http://schemas.openxmlformats.org/officeDocument/2006/relationships/hyperlink" Target="mailto:delroyz@gmail.com" TargetMode="External"/><Relationship Id="rId201" Type="http://schemas.openxmlformats.org/officeDocument/2006/relationships/hyperlink" Target="mailto:chelseavercoe@hotmail.com" TargetMode="External"/><Relationship Id="rId222" Type="http://schemas.openxmlformats.org/officeDocument/2006/relationships/hyperlink" Target="mailto:bcdef2619@gmail.com" TargetMode="External"/><Relationship Id="rId243" Type="http://schemas.openxmlformats.org/officeDocument/2006/relationships/hyperlink" Target="mailto:dorrington1@xtra.co.nz" TargetMode="External"/><Relationship Id="rId264" Type="http://schemas.openxmlformats.org/officeDocument/2006/relationships/hyperlink" Target="mailto:meganslaptop@gmail.com" TargetMode="External"/><Relationship Id="rId285" Type="http://schemas.openxmlformats.org/officeDocument/2006/relationships/hyperlink" Target="mailto:adrianels.nz@gmail.com" TargetMode="External"/><Relationship Id="rId17" Type="http://schemas.openxmlformats.org/officeDocument/2006/relationships/hyperlink" Target="mailto:ghbvrk@paradise.net.nz" TargetMode="External"/><Relationship Id="rId38" Type="http://schemas.openxmlformats.org/officeDocument/2006/relationships/hyperlink" Target="mailto:alexander.smits@live.com" TargetMode="External"/><Relationship Id="rId59" Type="http://schemas.openxmlformats.org/officeDocument/2006/relationships/hyperlink" Target="mailto:patch.reynolds@gmail.com" TargetMode="External"/><Relationship Id="rId103" Type="http://schemas.openxmlformats.org/officeDocument/2006/relationships/hyperlink" Target="mailto:james.domine@g-1.com" TargetMode="External"/><Relationship Id="rId124" Type="http://schemas.openxmlformats.org/officeDocument/2006/relationships/hyperlink" Target="mailto:rjbrown121@hotmail.co.nz" TargetMode="External"/><Relationship Id="rId70" Type="http://schemas.openxmlformats.org/officeDocument/2006/relationships/hyperlink" Target="mailto:doonans@clear.net.nz" TargetMode="External"/><Relationship Id="rId91" Type="http://schemas.openxmlformats.org/officeDocument/2006/relationships/hyperlink" Target="mailto:jwmpatrick@hotmail.com" TargetMode="External"/><Relationship Id="rId145" Type="http://schemas.openxmlformats.org/officeDocument/2006/relationships/hyperlink" Target="mailto:zoeleech1@gmail.com" TargetMode="External"/><Relationship Id="rId166" Type="http://schemas.openxmlformats.org/officeDocument/2006/relationships/hyperlink" Target="mailto:ralphlevinson1@gmail.com" TargetMode="External"/><Relationship Id="rId187" Type="http://schemas.openxmlformats.org/officeDocument/2006/relationships/hyperlink" Target="mailto:colinmairs123@gmail.com" TargetMode="External"/><Relationship Id="rId1" Type="http://schemas.openxmlformats.org/officeDocument/2006/relationships/hyperlink" Target="mailto:mark.feely@vodafone.net.nz" TargetMode="External"/><Relationship Id="rId212" Type="http://schemas.openxmlformats.org/officeDocument/2006/relationships/hyperlink" Target="mailto:karensheath@orcon.net.nz" TargetMode="External"/><Relationship Id="rId233" Type="http://schemas.openxmlformats.org/officeDocument/2006/relationships/hyperlink" Target="mailto:jasper@voxell.co.nz" TargetMode="External"/><Relationship Id="rId254" Type="http://schemas.openxmlformats.org/officeDocument/2006/relationships/hyperlink" Target="mailto:g_len11@hotmail.com" TargetMode="External"/><Relationship Id="rId28" Type="http://schemas.openxmlformats.org/officeDocument/2006/relationships/hyperlink" Target="mailto:katie.hawke@yahoo.co.nz" TargetMode="External"/><Relationship Id="rId49" Type="http://schemas.openxmlformats.org/officeDocument/2006/relationships/hyperlink" Target="mailto:wood.matthew@lindisfarne.hb.school.nz" TargetMode="External"/><Relationship Id="rId114" Type="http://schemas.openxmlformats.org/officeDocument/2006/relationships/hyperlink" Target="mailto:k8lin28@live.com" TargetMode="External"/><Relationship Id="rId275" Type="http://schemas.openxmlformats.org/officeDocument/2006/relationships/hyperlink" Target="mailto:willie.eyles2@gmail.com" TargetMode="External"/><Relationship Id="rId296" Type="http://schemas.openxmlformats.org/officeDocument/2006/relationships/hyperlink" Target="mailto:jarrodbsmith@hotmail.com" TargetMode="External"/><Relationship Id="rId60" Type="http://schemas.openxmlformats.org/officeDocument/2006/relationships/hyperlink" Target="mailto:laurensmckenna@hotmail.com" TargetMode="External"/><Relationship Id="rId81" Type="http://schemas.openxmlformats.org/officeDocument/2006/relationships/hyperlink" Target="mailto:pcranston.nz@gmail.com" TargetMode="External"/><Relationship Id="rId135" Type="http://schemas.openxmlformats.org/officeDocument/2006/relationships/hyperlink" Target="mailto:mail@timkirkpatrick.co.nz" TargetMode="External"/><Relationship Id="rId156" Type="http://schemas.openxmlformats.org/officeDocument/2006/relationships/hyperlink" Target="mailto:bethany.millar@live.com" TargetMode="External"/><Relationship Id="rId177" Type="http://schemas.openxmlformats.org/officeDocument/2006/relationships/hyperlink" Target="mailto:eleanor.mcintosh@gmail.com" TargetMode="External"/><Relationship Id="rId198" Type="http://schemas.openxmlformats.org/officeDocument/2006/relationships/hyperlink" Target="mailto:mattkekena@gmail.com" TargetMode="External"/><Relationship Id="rId202" Type="http://schemas.openxmlformats.org/officeDocument/2006/relationships/hyperlink" Target="mailto:m.grain@gmail.com" TargetMode="External"/><Relationship Id="rId223" Type="http://schemas.openxmlformats.org/officeDocument/2006/relationships/hyperlink" Target="mailto:chery@mcewe.co.nz" TargetMode="External"/><Relationship Id="rId244" Type="http://schemas.openxmlformats.org/officeDocument/2006/relationships/hyperlink" Target="mailto:izak@cranshaw.co.nz" TargetMode="External"/><Relationship Id="rId18" Type="http://schemas.openxmlformats.org/officeDocument/2006/relationships/hyperlink" Target="mailto:faridance@bigpond.com" TargetMode="External"/><Relationship Id="rId39" Type="http://schemas.openxmlformats.org/officeDocument/2006/relationships/hyperlink" Target="mailto:megan.bourke@gmail.com" TargetMode="External"/><Relationship Id="rId265" Type="http://schemas.openxmlformats.org/officeDocument/2006/relationships/hyperlink" Target="mailto:m.wallace0264@gmail.com" TargetMode="External"/><Relationship Id="rId286" Type="http://schemas.openxmlformats.org/officeDocument/2006/relationships/hyperlink" Target="mailto:brandonstanaway@gmail.com" TargetMode="External"/><Relationship Id="rId50" Type="http://schemas.openxmlformats.org/officeDocument/2006/relationships/hyperlink" Target="mailto:info@oceanviewcatering.co.nz" TargetMode="External"/><Relationship Id="rId104" Type="http://schemas.openxmlformats.org/officeDocument/2006/relationships/hyperlink" Target="mailto:glenn@phoenixcontracting.co.nz" TargetMode="External"/><Relationship Id="rId125" Type="http://schemas.openxmlformats.org/officeDocument/2006/relationships/hyperlink" Target="mailto:Thefrears@gmail.com" TargetMode="External"/><Relationship Id="rId146" Type="http://schemas.openxmlformats.org/officeDocument/2006/relationships/hyperlink" Target="mailto:healmic@westnet.com.au" TargetMode="External"/><Relationship Id="rId167" Type="http://schemas.openxmlformats.org/officeDocument/2006/relationships/hyperlink" Target="mailto:homayon@outlook.com" TargetMode="External"/><Relationship Id="rId188" Type="http://schemas.openxmlformats.org/officeDocument/2006/relationships/hyperlink" Target="mailto:mattkekena@gmail.com" TargetMode="External"/><Relationship Id="rId71" Type="http://schemas.openxmlformats.org/officeDocument/2006/relationships/hyperlink" Target="mailto:rach.turner@yahoo.co.nz" TargetMode="External"/><Relationship Id="rId92" Type="http://schemas.openxmlformats.org/officeDocument/2006/relationships/hyperlink" Target="mailto:jim.heider@yahoo.com" TargetMode="External"/><Relationship Id="rId213" Type="http://schemas.openxmlformats.org/officeDocument/2006/relationships/hyperlink" Target="mailto:wildekat11@gmail.com" TargetMode="External"/><Relationship Id="rId234" Type="http://schemas.openxmlformats.org/officeDocument/2006/relationships/hyperlink" Target="mailto:nic@fullscreen.io" TargetMode="External"/><Relationship Id="rId2" Type="http://schemas.openxmlformats.org/officeDocument/2006/relationships/hyperlink" Target="mailto:samanthaj@angliss.vic.edu.au" TargetMode="External"/><Relationship Id="rId29" Type="http://schemas.openxmlformats.org/officeDocument/2006/relationships/hyperlink" Target="mailto:slowrie@xtra.co.nz" TargetMode="External"/><Relationship Id="rId255" Type="http://schemas.openxmlformats.org/officeDocument/2006/relationships/hyperlink" Target="mailto:vcushing@hotmail.com" TargetMode="External"/><Relationship Id="rId276" Type="http://schemas.openxmlformats.org/officeDocument/2006/relationships/hyperlink" Target="mailto:lisa@lisachandler.co.nz" TargetMode="External"/><Relationship Id="rId297" Type="http://schemas.openxmlformats.org/officeDocument/2006/relationships/hyperlink" Target="mailto:nz.craig.harding@gmail.com" TargetMode="External"/><Relationship Id="rId40" Type="http://schemas.openxmlformats.org/officeDocument/2006/relationships/hyperlink" Target="mailto:davidklasen@gmail.com" TargetMode="External"/><Relationship Id="rId115" Type="http://schemas.openxmlformats.org/officeDocument/2006/relationships/hyperlink" Target="mailto:DamonSchmidt@mediaworks.co.nz" TargetMode="External"/><Relationship Id="rId136" Type="http://schemas.openxmlformats.org/officeDocument/2006/relationships/hyperlink" Target="mailto:nraketestones@gmail.com" TargetMode="External"/><Relationship Id="rId157" Type="http://schemas.openxmlformats.org/officeDocument/2006/relationships/hyperlink" Target="mailto:mattkekena@gmail.com" TargetMode="External"/><Relationship Id="rId178" Type="http://schemas.openxmlformats.org/officeDocument/2006/relationships/hyperlink" Target="mailto:jacdavies@me.com" TargetMode="External"/><Relationship Id="rId61" Type="http://schemas.openxmlformats.org/officeDocument/2006/relationships/hyperlink" Target="mailto:helenvanderwerff@gmail.com" TargetMode="External"/><Relationship Id="rId82" Type="http://schemas.openxmlformats.org/officeDocument/2006/relationships/hyperlink" Target="mailto:kgtaylor@xtra.co.nz" TargetMode="External"/><Relationship Id="rId199" Type="http://schemas.openxmlformats.org/officeDocument/2006/relationships/hyperlink" Target="mailto:mattkekena@gmail.com" TargetMode="External"/><Relationship Id="rId203" Type="http://schemas.openxmlformats.org/officeDocument/2006/relationships/hyperlink" Target="mailto:nzdsinfo@gmail.com" TargetMode="External"/><Relationship Id="rId19" Type="http://schemas.openxmlformats.org/officeDocument/2006/relationships/hyperlink" Target="mailto:Wes.Johnston@macquarie.com" TargetMode="External"/><Relationship Id="rId224" Type="http://schemas.openxmlformats.org/officeDocument/2006/relationships/hyperlink" Target="mailto:cat@calibrate.kiwi" TargetMode="External"/><Relationship Id="rId245" Type="http://schemas.openxmlformats.org/officeDocument/2006/relationships/hyperlink" Target="mailto:kim.matthews@rothbury.co.nz" TargetMode="External"/><Relationship Id="rId266" Type="http://schemas.openxmlformats.org/officeDocument/2006/relationships/hyperlink" Target="mailto:carolyn.kelliher@wakefield.co.nz" TargetMode="External"/><Relationship Id="rId287" Type="http://schemas.openxmlformats.org/officeDocument/2006/relationships/hyperlink" Target="mailto:rowanwaites@gmail.com" TargetMode="External"/><Relationship Id="rId30" Type="http://schemas.openxmlformats.org/officeDocument/2006/relationships/hyperlink" Target="mailto:greenmich1@gmail.com" TargetMode="External"/><Relationship Id="rId105" Type="http://schemas.openxmlformats.org/officeDocument/2006/relationships/hyperlink" Target="mailto:mikeanyan@gmail.com" TargetMode="External"/><Relationship Id="rId126" Type="http://schemas.openxmlformats.org/officeDocument/2006/relationships/hyperlink" Target="mailto:Mizy4@hotmail.com" TargetMode="External"/><Relationship Id="rId147" Type="http://schemas.openxmlformats.org/officeDocument/2006/relationships/hyperlink" Target="mailto:richard_kay@hotmail.com" TargetMode="External"/><Relationship Id="rId168" Type="http://schemas.openxmlformats.org/officeDocument/2006/relationships/hyperlink" Target="mailto:jack.barr@gbcwinstone.co.nz" TargetMode="External"/><Relationship Id="rId51" Type="http://schemas.openxmlformats.org/officeDocument/2006/relationships/hyperlink" Target="mailto:elle_1112@hotmail.com" TargetMode="External"/><Relationship Id="rId72" Type="http://schemas.openxmlformats.org/officeDocument/2006/relationships/hyperlink" Target="mailto:jason@blackdogracing.co.nz" TargetMode="External"/><Relationship Id="rId93" Type="http://schemas.openxmlformats.org/officeDocument/2006/relationships/hyperlink" Target="mailto:jimmy@gemfinders.net" TargetMode="External"/><Relationship Id="rId189" Type="http://schemas.openxmlformats.org/officeDocument/2006/relationships/hyperlink" Target="mailto:ganders@xtra.co.nz" TargetMode="External"/><Relationship Id="rId3" Type="http://schemas.openxmlformats.org/officeDocument/2006/relationships/hyperlink" Target="mailto:lyttle@xnet.co.nz" TargetMode="External"/><Relationship Id="rId214" Type="http://schemas.openxmlformats.org/officeDocument/2006/relationships/hyperlink" Target="mailto:susievandam@gmail.com" TargetMode="External"/><Relationship Id="rId235" Type="http://schemas.openxmlformats.org/officeDocument/2006/relationships/hyperlink" Target="mailto:jimblair@xtra.co.nz" TargetMode="External"/><Relationship Id="rId256" Type="http://schemas.openxmlformats.org/officeDocument/2006/relationships/hyperlink" Target="mailto:anitasumpter@me.com" TargetMode="External"/><Relationship Id="rId277" Type="http://schemas.openxmlformats.org/officeDocument/2006/relationships/hyperlink" Target="mailto:malcolm.hart1960@gmail.com" TargetMode="External"/><Relationship Id="rId298" Type="http://schemas.openxmlformats.org/officeDocument/2006/relationships/printerSettings" Target="../printerSettings/printerSettings1.bin"/><Relationship Id="rId116" Type="http://schemas.openxmlformats.org/officeDocument/2006/relationships/hyperlink" Target="mailto:brodie.reid@colensobbdo.co.nz" TargetMode="External"/><Relationship Id="rId137" Type="http://schemas.openxmlformats.org/officeDocument/2006/relationships/hyperlink" Target="mailto:brunette@orcon.net.nz" TargetMode="External"/><Relationship Id="rId158" Type="http://schemas.openxmlformats.org/officeDocument/2006/relationships/hyperlink" Target="mailto:haydn.friedrich@gmail.com" TargetMode="External"/><Relationship Id="rId20" Type="http://schemas.openxmlformats.org/officeDocument/2006/relationships/hyperlink" Target="mailto:way_dam@hotmail.com" TargetMode="External"/><Relationship Id="rId41" Type="http://schemas.openxmlformats.org/officeDocument/2006/relationships/hyperlink" Target="mailto:nadine.rowe@gmail.com" TargetMode="External"/><Relationship Id="rId62" Type="http://schemas.openxmlformats.org/officeDocument/2006/relationships/hyperlink" Target="mailto:jchisnall@hotmail.com" TargetMode="External"/><Relationship Id="rId83" Type="http://schemas.openxmlformats.org/officeDocument/2006/relationships/hyperlink" Target="mailto:danbye@hotmail.com" TargetMode="External"/><Relationship Id="rId179" Type="http://schemas.openxmlformats.org/officeDocument/2006/relationships/hyperlink" Target="mailto:jamie2dogs@xtra.co.nz" TargetMode="External"/><Relationship Id="rId190" Type="http://schemas.openxmlformats.org/officeDocument/2006/relationships/hyperlink" Target="mailto:lewindickson@yahoo.co.nz" TargetMode="External"/><Relationship Id="rId204" Type="http://schemas.openxmlformats.org/officeDocument/2006/relationships/hyperlink" Target="mailto:kellyjaynewatts@gmail.com" TargetMode="External"/><Relationship Id="rId225" Type="http://schemas.openxmlformats.org/officeDocument/2006/relationships/hyperlink" Target="mailto:devan.mcd@gmail.com" TargetMode="External"/><Relationship Id="rId246" Type="http://schemas.openxmlformats.org/officeDocument/2006/relationships/hyperlink" Target="mailto:susan.ashby@suncorp.co.nz" TargetMode="External"/><Relationship Id="rId267" Type="http://schemas.openxmlformats.org/officeDocument/2006/relationships/hyperlink" Target="mailto:leesomervellracing@gmail.com" TargetMode="External"/><Relationship Id="rId288" Type="http://schemas.openxmlformats.org/officeDocument/2006/relationships/hyperlink" Target="mailto:mrjeremybruce@gmail.com" TargetMode="External"/><Relationship Id="rId106" Type="http://schemas.openxmlformats.org/officeDocument/2006/relationships/hyperlink" Target="mailto:robert_reister@gmx.de" TargetMode="External"/><Relationship Id="rId127" Type="http://schemas.openxmlformats.org/officeDocument/2006/relationships/hyperlink" Target="mailto:caninecandychews@gmail.com" TargetMode="External"/><Relationship Id="rId10" Type="http://schemas.openxmlformats.org/officeDocument/2006/relationships/hyperlink" Target="mailto:sallyandtim@xtra.co.nz" TargetMode="External"/><Relationship Id="rId31" Type="http://schemas.openxmlformats.org/officeDocument/2006/relationships/hyperlink" Target="mailto:pip.damian@gmail.com" TargetMode="External"/><Relationship Id="rId52" Type="http://schemas.openxmlformats.org/officeDocument/2006/relationships/hyperlink" Target="mailto:kathleen.lauder@yahoo.co.nz" TargetMode="External"/><Relationship Id="rId73" Type="http://schemas.openxmlformats.org/officeDocument/2006/relationships/hyperlink" Target="mailto:andrew.medley@crv4all.co.nz" TargetMode="External"/><Relationship Id="rId94" Type="http://schemas.openxmlformats.org/officeDocument/2006/relationships/hyperlink" Target="mailto:vance@seasonz.co.nz" TargetMode="External"/><Relationship Id="rId148" Type="http://schemas.openxmlformats.org/officeDocument/2006/relationships/hyperlink" Target="mailto:lynnesannazzaro@icloud.com" TargetMode="External"/><Relationship Id="rId169" Type="http://schemas.openxmlformats.org/officeDocument/2006/relationships/hyperlink" Target="mailto:andrewpil@datacom.co.nz" TargetMode="External"/><Relationship Id="rId4" Type="http://schemas.openxmlformats.org/officeDocument/2006/relationships/hyperlink" Target="mailto:dmlow@paradise.net.nz" TargetMode="External"/><Relationship Id="rId180" Type="http://schemas.openxmlformats.org/officeDocument/2006/relationships/hyperlink" Target="mailto:kelsey.georgia@gmail.com" TargetMode="External"/><Relationship Id="rId215" Type="http://schemas.openxmlformats.org/officeDocument/2006/relationships/hyperlink" Target="mailto:inge.mccarthy@gmail.com" TargetMode="External"/><Relationship Id="rId236" Type="http://schemas.openxmlformats.org/officeDocument/2006/relationships/hyperlink" Target="mailto:mattkekena@gmail.com" TargetMode="External"/><Relationship Id="rId257" Type="http://schemas.openxmlformats.org/officeDocument/2006/relationships/hyperlink" Target="mailto:dougbailey@xtra.co.nz" TargetMode="External"/><Relationship Id="rId278" Type="http://schemas.openxmlformats.org/officeDocument/2006/relationships/hyperlink" Target="mailto:malcolm.hart1960@gmail.com" TargetMode="External"/><Relationship Id="rId42" Type="http://schemas.openxmlformats.org/officeDocument/2006/relationships/hyperlink" Target="mailto:vance@seasonz.co.nz" TargetMode="External"/><Relationship Id="rId84" Type="http://schemas.openxmlformats.org/officeDocument/2006/relationships/hyperlink" Target="mailto:kimslikas@paradise.net.nz" TargetMode="External"/><Relationship Id="rId138" Type="http://schemas.openxmlformats.org/officeDocument/2006/relationships/hyperlink" Target="mailto:lesliebuzan@gmail.com" TargetMode="External"/><Relationship Id="rId191" Type="http://schemas.openxmlformats.org/officeDocument/2006/relationships/hyperlink" Target="mailto:support@glenncook.co.nz" TargetMode="External"/><Relationship Id="rId205" Type="http://schemas.openxmlformats.org/officeDocument/2006/relationships/hyperlink" Target="mailto:chris.elliott@genesisenergy.co.nz" TargetMode="External"/><Relationship Id="rId247" Type="http://schemas.openxmlformats.org/officeDocument/2006/relationships/hyperlink" Target="mailto:charlottewing@icloud.com" TargetMode="External"/><Relationship Id="rId107" Type="http://schemas.openxmlformats.org/officeDocument/2006/relationships/hyperlink" Target="mailto:grant.calder@me.com" TargetMode="External"/><Relationship Id="rId289" Type="http://schemas.openxmlformats.org/officeDocument/2006/relationships/hyperlink" Target="mailto:brandon@crimsonflowers.co.nz" TargetMode="External"/><Relationship Id="rId11" Type="http://schemas.openxmlformats.org/officeDocument/2006/relationships/hyperlink" Target="mailto:darrengoodacre@hotmail.com" TargetMode="External"/><Relationship Id="rId53" Type="http://schemas.openxmlformats.org/officeDocument/2006/relationships/hyperlink" Target="mailto:z_reeve@hotmail.com" TargetMode="External"/><Relationship Id="rId149" Type="http://schemas.openxmlformats.org/officeDocument/2006/relationships/hyperlink" Target="mailto:kellyabrown@gmail.com" TargetMode="External"/><Relationship Id="rId95" Type="http://schemas.openxmlformats.org/officeDocument/2006/relationships/hyperlink" Target="mailto:vance@seasonz.co.nz" TargetMode="External"/><Relationship Id="rId160" Type="http://schemas.openxmlformats.org/officeDocument/2006/relationships/hyperlink" Target="mailto:ctiffen@eftpos.co.nz" TargetMode="External"/><Relationship Id="rId216" Type="http://schemas.openxmlformats.org/officeDocument/2006/relationships/hyperlink" Target="mailto:dhwilks@aol.com" TargetMode="External"/><Relationship Id="rId258" Type="http://schemas.openxmlformats.org/officeDocument/2006/relationships/hyperlink" Target="mailto:thorplevien@gmail.com" TargetMode="External"/><Relationship Id="rId22" Type="http://schemas.openxmlformats.org/officeDocument/2006/relationships/hyperlink" Target="mailto:i.s.laird@orcon.net.nz" TargetMode="External"/><Relationship Id="rId64" Type="http://schemas.openxmlformats.org/officeDocument/2006/relationships/hyperlink" Target="mailto:willow.vegar@gmail.com" TargetMode="External"/><Relationship Id="rId118" Type="http://schemas.openxmlformats.org/officeDocument/2006/relationships/hyperlink" Target="mailto:dbaxter14@gamil.com" TargetMode="External"/><Relationship Id="rId171" Type="http://schemas.openxmlformats.org/officeDocument/2006/relationships/hyperlink" Target="mailto:stac1234@hotmail.com" TargetMode="External"/><Relationship Id="rId227" Type="http://schemas.openxmlformats.org/officeDocument/2006/relationships/hyperlink" Target="mailto:mattkekena@gmail.com" TargetMode="External"/><Relationship Id="rId269" Type="http://schemas.openxmlformats.org/officeDocument/2006/relationships/hyperlink" Target="mailto:jaredeleanor.hutton@gmail.com" TargetMode="External"/><Relationship Id="rId33" Type="http://schemas.openxmlformats.org/officeDocument/2006/relationships/hyperlink" Target="mailto:rjh996@yahoo.co.nz" TargetMode="External"/><Relationship Id="rId129" Type="http://schemas.openxmlformats.org/officeDocument/2006/relationships/hyperlink" Target="mailto:mattkekena@gmail.com" TargetMode="External"/><Relationship Id="rId280" Type="http://schemas.openxmlformats.org/officeDocument/2006/relationships/hyperlink" Target="mailto:j.woodmass@live.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F1FE1-3119-49B4-84BA-C29176CD62B6}">
  <dimension ref="A1:O154"/>
  <sheetViews>
    <sheetView tabSelected="1" workbookViewId="0">
      <pane ySplit="1" topLeftCell="A17" activePane="bottomLeft" state="frozen"/>
      <selection pane="bottomLeft" activeCell="G34" sqref="G34"/>
    </sheetView>
  </sheetViews>
  <sheetFormatPr defaultRowHeight="12.75" x14ac:dyDescent="0.2"/>
  <cols>
    <col min="1" max="1" width="20.42578125" customWidth="1"/>
    <col min="2" max="2" width="16.42578125" customWidth="1"/>
    <col min="4" max="4" width="9.85546875" customWidth="1"/>
    <col min="5" max="5" width="11.5703125" customWidth="1"/>
    <col min="6" max="6" width="15.140625" customWidth="1"/>
    <col min="7" max="7" width="13.28515625" customWidth="1"/>
  </cols>
  <sheetData>
    <row r="1" spans="1:15" ht="15" x14ac:dyDescent="0.25">
      <c r="A1" s="45" t="s">
        <v>22</v>
      </c>
      <c r="B1" s="46" t="s">
        <v>23</v>
      </c>
      <c r="C1" s="47" t="s">
        <v>1</v>
      </c>
      <c r="D1" s="47" t="s">
        <v>24</v>
      </c>
      <c r="E1" s="48" t="s">
        <v>25</v>
      </c>
      <c r="F1" s="48" t="s">
        <v>26</v>
      </c>
      <c r="G1" s="48" t="s">
        <v>27</v>
      </c>
      <c r="H1" s="46" t="s">
        <v>28</v>
      </c>
      <c r="I1" s="46" t="s">
        <v>29</v>
      </c>
      <c r="J1" s="49" t="s">
        <v>30</v>
      </c>
      <c r="K1" s="46" t="s">
        <v>31</v>
      </c>
      <c r="L1" s="47" t="s">
        <v>32</v>
      </c>
      <c r="M1" s="47" t="s">
        <v>33</v>
      </c>
      <c r="N1" s="47" t="s">
        <v>0</v>
      </c>
      <c r="O1" s="47" t="s">
        <v>34</v>
      </c>
    </row>
    <row r="2" spans="1:15" x14ac:dyDescent="0.2">
      <c r="A2" s="50" t="s">
        <v>35</v>
      </c>
      <c r="B2" s="51" t="s">
        <v>36</v>
      </c>
      <c r="C2" s="52">
        <v>1991</v>
      </c>
      <c r="D2" s="51" t="s">
        <v>37</v>
      </c>
      <c r="E2" s="53" t="s">
        <v>38</v>
      </c>
      <c r="F2" s="54" t="s">
        <v>39</v>
      </c>
      <c r="G2" s="55">
        <v>45180</v>
      </c>
      <c r="H2" s="56">
        <v>245</v>
      </c>
      <c r="I2" s="51"/>
      <c r="J2" s="52" t="s">
        <v>40</v>
      </c>
      <c r="K2" s="51"/>
      <c r="L2" s="51" t="s">
        <v>41</v>
      </c>
      <c r="M2" s="51" t="s">
        <v>42</v>
      </c>
      <c r="N2" s="51"/>
      <c r="O2" s="51" t="s">
        <v>43</v>
      </c>
    </row>
    <row r="3" spans="1:15" x14ac:dyDescent="0.2">
      <c r="A3" s="50" t="s">
        <v>44</v>
      </c>
      <c r="B3" s="51" t="s">
        <v>50</v>
      </c>
      <c r="C3" s="52">
        <v>1973</v>
      </c>
      <c r="D3" s="57" t="s">
        <v>51</v>
      </c>
      <c r="E3" s="53" t="s">
        <v>52</v>
      </c>
      <c r="F3" s="54" t="s">
        <v>39</v>
      </c>
      <c r="G3" s="55" t="s">
        <v>53</v>
      </c>
      <c r="H3" s="52"/>
      <c r="I3" s="52"/>
      <c r="J3" s="52" t="s">
        <v>54</v>
      </c>
      <c r="K3" s="51"/>
      <c r="L3" s="51" t="s">
        <v>55</v>
      </c>
      <c r="M3" s="51" t="s">
        <v>42</v>
      </c>
      <c r="N3" s="51"/>
      <c r="O3" s="51" t="s">
        <v>25</v>
      </c>
    </row>
    <row r="4" spans="1:15" x14ac:dyDescent="0.2">
      <c r="A4" s="50" t="s">
        <v>44</v>
      </c>
      <c r="B4" s="57" t="s">
        <v>45</v>
      </c>
      <c r="C4" s="52">
        <v>1974</v>
      </c>
      <c r="D4" s="57" t="s">
        <v>46</v>
      </c>
      <c r="E4" s="53">
        <v>36993</v>
      </c>
      <c r="F4" s="54" t="s">
        <v>39</v>
      </c>
      <c r="G4" s="55">
        <v>45296</v>
      </c>
      <c r="H4" s="52"/>
      <c r="I4" s="52" t="s">
        <v>47</v>
      </c>
      <c r="J4" s="52" t="s">
        <v>48</v>
      </c>
      <c r="K4" s="51"/>
      <c r="L4" s="51" t="s">
        <v>49</v>
      </c>
      <c r="M4" s="51" t="s">
        <v>42</v>
      </c>
      <c r="N4" s="51"/>
      <c r="O4" s="51" t="s">
        <v>25</v>
      </c>
    </row>
    <row r="5" spans="1:15" x14ac:dyDescent="0.2">
      <c r="A5" s="50" t="s">
        <v>56</v>
      </c>
      <c r="B5" s="51" t="s">
        <v>57</v>
      </c>
      <c r="C5" s="52">
        <v>1992</v>
      </c>
      <c r="D5" s="51" t="s">
        <v>58</v>
      </c>
      <c r="E5" s="53" t="s">
        <v>59</v>
      </c>
      <c r="F5" s="54" t="s">
        <v>39</v>
      </c>
      <c r="G5" s="55">
        <v>45288</v>
      </c>
      <c r="H5" s="56">
        <v>495</v>
      </c>
      <c r="I5" s="51"/>
      <c r="J5" s="52" t="s">
        <v>48</v>
      </c>
      <c r="K5" s="51"/>
      <c r="L5" s="51" t="s">
        <v>60</v>
      </c>
      <c r="M5" s="51"/>
      <c r="N5" s="51"/>
      <c r="O5" s="51" t="s">
        <v>25</v>
      </c>
    </row>
    <row r="6" spans="1:15" x14ac:dyDescent="0.2">
      <c r="A6" s="50" t="s">
        <v>61</v>
      </c>
      <c r="B6" s="51" t="s">
        <v>62</v>
      </c>
      <c r="C6" s="52">
        <v>1999</v>
      </c>
      <c r="D6" s="51" t="s">
        <v>63</v>
      </c>
      <c r="E6" s="53" t="s">
        <v>64</v>
      </c>
      <c r="F6" s="54" t="s">
        <v>39</v>
      </c>
      <c r="G6" s="55">
        <v>45072</v>
      </c>
      <c r="H6" s="56">
        <v>295</v>
      </c>
      <c r="I6" s="51"/>
      <c r="J6" s="52" t="s">
        <v>40</v>
      </c>
      <c r="K6" s="51"/>
      <c r="L6" s="51" t="s">
        <v>65</v>
      </c>
      <c r="M6" s="51" t="s">
        <v>66</v>
      </c>
      <c r="N6" s="51"/>
      <c r="O6" s="51" t="s">
        <v>43</v>
      </c>
    </row>
    <row r="7" spans="1:15" x14ac:dyDescent="0.2">
      <c r="A7" s="50" t="s">
        <v>61</v>
      </c>
      <c r="B7" s="51" t="s">
        <v>67</v>
      </c>
      <c r="C7" s="52">
        <v>2003</v>
      </c>
      <c r="D7" s="57" t="s">
        <v>68</v>
      </c>
      <c r="E7" s="53">
        <v>44829</v>
      </c>
      <c r="F7" s="54" t="s">
        <v>39</v>
      </c>
      <c r="G7" s="55">
        <v>45102</v>
      </c>
      <c r="H7" s="52" t="s">
        <v>69</v>
      </c>
      <c r="I7" s="52"/>
      <c r="J7" s="52" t="s">
        <v>70</v>
      </c>
      <c r="K7" s="51"/>
      <c r="L7" s="51" t="s">
        <v>65</v>
      </c>
      <c r="M7" s="51" t="s">
        <v>42</v>
      </c>
      <c r="N7" s="51"/>
      <c r="O7" s="51" t="s">
        <v>25</v>
      </c>
    </row>
    <row r="8" spans="1:15" x14ac:dyDescent="0.2">
      <c r="A8" s="50" t="s">
        <v>71</v>
      </c>
      <c r="B8" s="51" t="s">
        <v>72</v>
      </c>
      <c r="C8" s="52">
        <v>2009</v>
      </c>
      <c r="D8" s="57" t="s">
        <v>73</v>
      </c>
      <c r="E8" s="53" t="s">
        <v>74</v>
      </c>
      <c r="F8" s="54" t="s">
        <v>39</v>
      </c>
      <c r="G8" s="55" t="s">
        <v>75</v>
      </c>
      <c r="H8" s="52" t="s">
        <v>69</v>
      </c>
      <c r="I8" s="52"/>
      <c r="J8" s="52" t="s">
        <v>70</v>
      </c>
      <c r="K8" s="51"/>
      <c r="L8" s="51" t="s">
        <v>76</v>
      </c>
      <c r="M8" s="51" t="s">
        <v>42</v>
      </c>
      <c r="N8" s="51"/>
      <c r="O8" s="51" t="s">
        <v>25</v>
      </c>
    </row>
    <row r="9" spans="1:15" x14ac:dyDescent="0.2">
      <c r="A9" s="58" t="s">
        <v>77</v>
      </c>
      <c r="B9" s="59" t="s">
        <v>78</v>
      </c>
      <c r="C9" s="60">
        <v>1956</v>
      </c>
      <c r="D9" s="59" t="s">
        <v>81</v>
      </c>
      <c r="E9" s="61">
        <v>45055</v>
      </c>
      <c r="F9" s="62">
        <v>45238</v>
      </c>
      <c r="G9" s="55"/>
      <c r="H9" s="52" t="s">
        <v>69</v>
      </c>
      <c r="I9" s="51"/>
      <c r="J9" s="52" t="s">
        <v>48</v>
      </c>
      <c r="K9" s="51" t="s">
        <v>31</v>
      </c>
      <c r="L9" s="51" t="s">
        <v>80</v>
      </c>
      <c r="M9" s="51" t="s">
        <v>42</v>
      </c>
      <c r="N9" s="51"/>
      <c r="O9" s="51" t="s">
        <v>25</v>
      </c>
    </row>
    <row r="10" spans="1:15" x14ac:dyDescent="0.2">
      <c r="A10" s="58" t="s">
        <v>77</v>
      </c>
      <c r="B10" s="59" t="s">
        <v>78</v>
      </c>
      <c r="C10" s="60">
        <v>1956</v>
      </c>
      <c r="D10" s="59" t="s">
        <v>79</v>
      </c>
      <c r="E10" s="61">
        <v>44987</v>
      </c>
      <c r="F10" s="62">
        <v>45173</v>
      </c>
      <c r="G10" s="55"/>
      <c r="H10" s="52" t="s">
        <v>69</v>
      </c>
      <c r="I10" s="51"/>
      <c r="J10" s="52" t="s">
        <v>40</v>
      </c>
      <c r="K10" s="51" t="s">
        <v>31</v>
      </c>
      <c r="L10" s="51" t="s">
        <v>80</v>
      </c>
      <c r="M10" s="51" t="s">
        <v>42</v>
      </c>
      <c r="N10" s="51"/>
      <c r="O10" s="51" t="s">
        <v>25</v>
      </c>
    </row>
    <row r="11" spans="1:15" x14ac:dyDescent="0.2">
      <c r="A11" s="50" t="s">
        <v>82</v>
      </c>
      <c r="B11" s="51" t="s">
        <v>83</v>
      </c>
      <c r="C11" s="52">
        <v>2000</v>
      </c>
      <c r="D11" s="51" t="s">
        <v>84</v>
      </c>
      <c r="E11" s="53">
        <v>42690</v>
      </c>
      <c r="F11" s="54" t="s">
        <v>39</v>
      </c>
      <c r="G11" s="55">
        <v>45295</v>
      </c>
      <c r="H11" s="52"/>
      <c r="I11" s="51"/>
      <c r="J11" s="52"/>
      <c r="K11" s="51"/>
      <c r="L11" s="51" t="s">
        <v>85</v>
      </c>
      <c r="M11" s="51" t="s">
        <v>42</v>
      </c>
      <c r="N11" s="51"/>
      <c r="O11" s="51" t="s">
        <v>25</v>
      </c>
    </row>
    <row r="12" spans="1:15" x14ac:dyDescent="0.2">
      <c r="A12" s="58" t="s">
        <v>82</v>
      </c>
      <c r="B12" s="59" t="s">
        <v>86</v>
      </c>
      <c r="C12" s="60">
        <v>2012</v>
      </c>
      <c r="D12" s="59" t="s">
        <v>87</v>
      </c>
      <c r="E12" s="61">
        <v>45191</v>
      </c>
      <c r="F12" s="62">
        <v>45106</v>
      </c>
      <c r="G12" s="55"/>
      <c r="H12" s="56">
        <v>650</v>
      </c>
      <c r="I12" s="51"/>
      <c r="J12" s="52" t="s">
        <v>88</v>
      </c>
      <c r="K12" s="51"/>
      <c r="L12" s="51" t="s">
        <v>76</v>
      </c>
      <c r="M12" s="51" t="s">
        <v>42</v>
      </c>
      <c r="N12" s="51"/>
      <c r="O12" s="51" t="s">
        <v>25</v>
      </c>
    </row>
    <row r="13" spans="1:15" x14ac:dyDescent="0.2">
      <c r="A13" s="58" t="s">
        <v>89</v>
      </c>
      <c r="B13" s="59" t="s">
        <v>90</v>
      </c>
      <c r="C13" s="60">
        <v>2000</v>
      </c>
      <c r="D13" s="59" t="s">
        <v>91</v>
      </c>
      <c r="E13" s="61">
        <v>45255</v>
      </c>
      <c r="F13" s="62">
        <v>45070</v>
      </c>
      <c r="G13" s="55"/>
      <c r="H13" s="52"/>
      <c r="I13" s="51"/>
      <c r="J13" s="52"/>
      <c r="K13" s="51"/>
      <c r="L13" s="51"/>
      <c r="M13" s="51"/>
      <c r="N13" s="51"/>
      <c r="O13" s="51"/>
    </row>
    <row r="14" spans="1:15" x14ac:dyDescent="0.2">
      <c r="A14" s="50" t="s">
        <v>92</v>
      </c>
      <c r="B14" s="51" t="s">
        <v>93</v>
      </c>
      <c r="C14" s="52">
        <v>1980</v>
      </c>
      <c r="D14" s="57" t="s">
        <v>97</v>
      </c>
      <c r="E14" s="53">
        <v>43292</v>
      </c>
      <c r="F14" s="54" t="s">
        <v>39</v>
      </c>
      <c r="G14" s="55" t="s">
        <v>98</v>
      </c>
      <c r="H14" s="52" t="s">
        <v>99</v>
      </c>
      <c r="I14" s="52"/>
      <c r="J14" s="52" t="s">
        <v>88</v>
      </c>
      <c r="K14" s="51"/>
      <c r="L14" s="51" t="s">
        <v>100</v>
      </c>
      <c r="M14" s="51"/>
      <c r="N14" s="51"/>
      <c r="O14" s="51" t="s">
        <v>25</v>
      </c>
    </row>
    <row r="15" spans="1:15" x14ac:dyDescent="0.2">
      <c r="A15" s="50" t="s">
        <v>92</v>
      </c>
      <c r="B15" s="51" t="s">
        <v>93</v>
      </c>
      <c r="C15" s="52">
        <v>1979</v>
      </c>
      <c r="D15" s="57" t="s">
        <v>94</v>
      </c>
      <c r="E15" s="53" t="s">
        <v>95</v>
      </c>
      <c r="F15" s="54" t="s">
        <v>39</v>
      </c>
      <c r="G15" s="55">
        <v>45057</v>
      </c>
      <c r="H15" s="52"/>
      <c r="I15" s="52" t="s">
        <v>47</v>
      </c>
      <c r="J15" s="52" t="s">
        <v>88</v>
      </c>
      <c r="K15" s="51"/>
      <c r="L15" s="51" t="s">
        <v>80</v>
      </c>
      <c r="M15" s="51" t="s">
        <v>96</v>
      </c>
      <c r="N15" s="51"/>
      <c r="O15" s="51" t="s">
        <v>25</v>
      </c>
    </row>
    <row r="16" spans="1:15" x14ac:dyDescent="0.2">
      <c r="A16" s="50" t="s">
        <v>92</v>
      </c>
      <c r="B16" s="51" t="s">
        <v>101</v>
      </c>
      <c r="C16" s="52">
        <v>1966</v>
      </c>
      <c r="D16" s="57" t="s">
        <v>102</v>
      </c>
      <c r="E16" s="53" t="s">
        <v>103</v>
      </c>
      <c r="F16" s="54" t="s">
        <v>39</v>
      </c>
      <c r="G16" s="55" t="s">
        <v>75</v>
      </c>
      <c r="H16" s="52"/>
      <c r="I16" s="52" t="s">
        <v>47</v>
      </c>
      <c r="J16" s="52" t="s">
        <v>104</v>
      </c>
      <c r="K16" s="51"/>
      <c r="L16" s="51"/>
      <c r="M16" s="51" t="s">
        <v>42</v>
      </c>
      <c r="N16" s="52"/>
      <c r="O16" s="51" t="s">
        <v>25</v>
      </c>
    </row>
    <row r="17" spans="1:15" x14ac:dyDescent="0.2">
      <c r="A17" s="58" t="s">
        <v>92</v>
      </c>
      <c r="B17" s="63" t="s">
        <v>105</v>
      </c>
      <c r="C17" s="60">
        <v>1994</v>
      </c>
      <c r="D17" s="63" t="s">
        <v>106</v>
      </c>
      <c r="E17" s="61">
        <v>45012</v>
      </c>
      <c r="F17" s="62">
        <v>45305</v>
      </c>
      <c r="G17" s="55"/>
      <c r="H17" s="52"/>
      <c r="I17" s="52"/>
      <c r="J17" s="52"/>
      <c r="K17" s="51"/>
      <c r="L17" s="51" t="s">
        <v>55</v>
      </c>
      <c r="M17" s="51" t="s">
        <v>42</v>
      </c>
      <c r="N17" s="51"/>
      <c r="O17" s="51" t="s">
        <v>43</v>
      </c>
    </row>
    <row r="18" spans="1:15" x14ac:dyDescent="0.2">
      <c r="A18" s="50" t="s">
        <v>107</v>
      </c>
      <c r="B18" s="51" t="s">
        <v>108</v>
      </c>
      <c r="C18" s="52">
        <v>1967</v>
      </c>
      <c r="D18" s="51" t="s">
        <v>109</v>
      </c>
      <c r="E18" s="53" t="s">
        <v>110</v>
      </c>
      <c r="F18" s="54" t="s">
        <v>39</v>
      </c>
      <c r="G18" s="55" t="s">
        <v>111</v>
      </c>
      <c r="H18" s="52"/>
      <c r="I18" s="51"/>
      <c r="J18" s="52" t="s">
        <v>112</v>
      </c>
      <c r="K18" s="51" t="s">
        <v>31</v>
      </c>
      <c r="L18" s="51" t="s">
        <v>60</v>
      </c>
      <c r="M18" s="51" t="s">
        <v>66</v>
      </c>
      <c r="N18" s="51"/>
      <c r="O18" s="51" t="s">
        <v>25</v>
      </c>
    </row>
    <row r="19" spans="1:15" x14ac:dyDescent="0.2">
      <c r="A19" s="50" t="s">
        <v>113</v>
      </c>
      <c r="B19" s="51" t="s">
        <v>114</v>
      </c>
      <c r="C19" s="52">
        <v>1995</v>
      </c>
      <c r="D19" s="51" t="s">
        <v>115</v>
      </c>
      <c r="E19" s="53">
        <v>44569</v>
      </c>
      <c r="F19" s="54" t="s">
        <v>39</v>
      </c>
      <c r="G19" s="55">
        <v>45299</v>
      </c>
      <c r="H19" s="52"/>
      <c r="I19" s="51"/>
      <c r="J19" s="52" t="s">
        <v>54</v>
      </c>
      <c r="K19" s="51"/>
      <c r="L19" s="51" t="s">
        <v>116</v>
      </c>
      <c r="M19" s="51" t="s">
        <v>42</v>
      </c>
      <c r="N19" s="51"/>
      <c r="O19" s="51" t="s">
        <v>43</v>
      </c>
    </row>
    <row r="20" spans="1:15" x14ac:dyDescent="0.2">
      <c r="A20" s="50" t="s">
        <v>117</v>
      </c>
      <c r="B20" s="51" t="s">
        <v>118</v>
      </c>
      <c r="C20" s="52">
        <v>1996</v>
      </c>
      <c r="D20" s="51" t="s">
        <v>119</v>
      </c>
      <c r="E20" s="53">
        <v>44384</v>
      </c>
      <c r="F20" s="54" t="s">
        <v>39</v>
      </c>
      <c r="G20" s="55" t="s">
        <v>120</v>
      </c>
      <c r="H20" s="56">
        <v>345</v>
      </c>
      <c r="I20" s="51"/>
      <c r="J20" s="52" t="s">
        <v>40</v>
      </c>
      <c r="K20" s="51"/>
      <c r="L20" s="51" t="s">
        <v>76</v>
      </c>
      <c r="M20" s="51" t="s">
        <v>42</v>
      </c>
      <c r="N20" s="51"/>
      <c r="O20" s="51" t="s">
        <v>43</v>
      </c>
    </row>
    <row r="21" spans="1:15" x14ac:dyDescent="0.2">
      <c r="A21" s="50" t="s">
        <v>117</v>
      </c>
      <c r="B21" s="51" t="s">
        <v>118</v>
      </c>
      <c r="C21" s="52">
        <v>1995</v>
      </c>
      <c r="D21" s="51" t="s">
        <v>121</v>
      </c>
      <c r="E21" s="53">
        <v>43647</v>
      </c>
      <c r="F21" s="54" t="s">
        <v>39</v>
      </c>
      <c r="G21" s="55" t="s">
        <v>122</v>
      </c>
      <c r="H21" s="56">
        <v>345</v>
      </c>
      <c r="I21" s="51"/>
      <c r="J21" s="52" t="s">
        <v>48</v>
      </c>
      <c r="K21" s="51"/>
      <c r="L21" s="51" t="s">
        <v>76</v>
      </c>
      <c r="M21" s="51" t="s">
        <v>42</v>
      </c>
      <c r="N21" s="51"/>
      <c r="O21" s="51" t="s">
        <v>25</v>
      </c>
    </row>
    <row r="22" spans="1:15" x14ac:dyDescent="0.2">
      <c r="A22" s="50" t="s">
        <v>123</v>
      </c>
      <c r="B22" s="51" t="s">
        <v>124</v>
      </c>
      <c r="C22" s="52">
        <v>2000</v>
      </c>
      <c r="D22" s="51" t="s">
        <v>125</v>
      </c>
      <c r="E22" s="53" t="s">
        <v>126</v>
      </c>
      <c r="F22" s="54" t="s">
        <v>39</v>
      </c>
      <c r="G22" s="55">
        <v>45210</v>
      </c>
      <c r="H22" s="56">
        <v>345</v>
      </c>
      <c r="I22" s="51"/>
      <c r="J22" s="52" t="s">
        <v>40</v>
      </c>
      <c r="K22" s="51"/>
      <c r="L22" s="51" t="s">
        <v>76</v>
      </c>
      <c r="M22" s="51" t="s">
        <v>42</v>
      </c>
      <c r="N22" s="51"/>
      <c r="O22" s="51" t="s">
        <v>25</v>
      </c>
    </row>
    <row r="23" spans="1:15" x14ac:dyDescent="0.2">
      <c r="A23" s="50" t="s">
        <v>127</v>
      </c>
      <c r="B23" s="51" t="s">
        <v>128</v>
      </c>
      <c r="C23" s="52">
        <v>1967</v>
      </c>
      <c r="D23" s="51" t="s">
        <v>129</v>
      </c>
      <c r="E23" s="53" t="s">
        <v>130</v>
      </c>
      <c r="F23" s="54" t="s">
        <v>39</v>
      </c>
      <c r="G23" s="55" t="s">
        <v>131</v>
      </c>
      <c r="H23" s="52"/>
      <c r="I23" s="51"/>
      <c r="J23" s="52"/>
      <c r="K23" s="51"/>
      <c r="L23" s="51" t="s">
        <v>60</v>
      </c>
      <c r="M23" s="51" t="s">
        <v>42</v>
      </c>
      <c r="N23" s="51" t="s">
        <v>132</v>
      </c>
      <c r="O23" s="51" t="s">
        <v>25</v>
      </c>
    </row>
    <row r="24" spans="1:15" x14ac:dyDescent="0.2">
      <c r="A24" s="58" t="s">
        <v>127</v>
      </c>
      <c r="B24" s="59" t="s">
        <v>128</v>
      </c>
      <c r="C24" s="60">
        <v>1967</v>
      </c>
      <c r="D24" s="59" t="s">
        <v>133</v>
      </c>
      <c r="E24" s="61">
        <v>44979</v>
      </c>
      <c r="F24" s="62">
        <v>45110</v>
      </c>
      <c r="G24" s="55"/>
      <c r="H24" s="52" t="s">
        <v>69</v>
      </c>
      <c r="I24" s="51"/>
      <c r="J24" s="52" t="s">
        <v>40</v>
      </c>
      <c r="K24" s="51" t="s">
        <v>31</v>
      </c>
      <c r="L24" s="51" t="s">
        <v>134</v>
      </c>
      <c r="M24" s="51" t="s">
        <v>42</v>
      </c>
      <c r="N24" s="51"/>
      <c r="O24" s="51" t="s">
        <v>25</v>
      </c>
    </row>
    <row r="25" spans="1:15" x14ac:dyDescent="0.2">
      <c r="A25" s="58" t="s">
        <v>127</v>
      </c>
      <c r="B25" s="59" t="s">
        <v>128</v>
      </c>
      <c r="C25" s="60">
        <v>1968</v>
      </c>
      <c r="D25" s="59" t="s">
        <v>135</v>
      </c>
      <c r="E25" s="61">
        <v>44987</v>
      </c>
      <c r="F25" s="62">
        <v>45170</v>
      </c>
      <c r="G25" s="55"/>
      <c r="H25" s="56">
        <v>395</v>
      </c>
      <c r="I25" s="51"/>
      <c r="J25" s="52" t="s">
        <v>40</v>
      </c>
      <c r="K25" s="51"/>
      <c r="L25" s="51" t="s">
        <v>136</v>
      </c>
      <c r="M25" s="51" t="s">
        <v>42</v>
      </c>
      <c r="N25" s="51"/>
      <c r="O25" s="51" t="s">
        <v>25</v>
      </c>
    </row>
    <row r="26" spans="1:15" x14ac:dyDescent="0.2">
      <c r="A26" s="50" t="s">
        <v>137</v>
      </c>
      <c r="B26" s="57" t="s">
        <v>138</v>
      </c>
      <c r="C26" s="52">
        <v>1985</v>
      </c>
      <c r="D26" s="57" t="s">
        <v>139</v>
      </c>
      <c r="E26" s="53" t="s">
        <v>140</v>
      </c>
      <c r="F26" s="54" t="s">
        <v>39</v>
      </c>
      <c r="G26" s="55">
        <v>45201</v>
      </c>
      <c r="H26" s="52"/>
      <c r="I26" s="52" t="s">
        <v>47</v>
      </c>
      <c r="J26" s="52" t="s">
        <v>48</v>
      </c>
      <c r="K26" s="51"/>
      <c r="L26" s="51" t="s">
        <v>65</v>
      </c>
      <c r="M26" s="51" t="s">
        <v>42</v>
      </c>
      <c r="N26" s="51"/>
      <c r="O26" s="51" t="s">
        <v>140</v>
      </c>
    </row>
    <row r="27" spans="1:15" x14ac:dyDescent="0.2">
      <c r="A27" s="50" t="s">
        <v>141</v>
      </c>
      <c r="B27" s="57" t="s">
        <v>142</v>
      </c>
      <c r="C27" s="52">
        <v>1926</v>
      </c>
      <c r="D27" s="57" t="s">
        <v>143</v>
      </c>
      <c r="E27" s="53">
        <v>44358</v>
      </c>
      <c r="F27" s="54" t="s">
        <v>39</v>
      </c>
      <c r="G27" s="55">
        <v>45198</v>
      </c>
      <c r="H27" s="56">
        <v>850</v>
      </c>
      <c r="I27" s="52"/>
      <c r="J27" s="52" t="s">
        <v>40</v>
      </c>
      <c r="K27" s="51"/>
      <c r="L27" s="51" t="s">
        <v>116</v>
      </c>
      <c r="M27" s="51"/>
      <c r="N27" s="51"/>
      <c r="O27" s="51" t="s">
        <v>25</v>
      </c>
    </row>
    <row r="28" spans="1:15" x14ac:dyDescent="0.2">
      <c r="A28" s="50" t="s">
        <v>144</v>
      </c>
      <c r="B28" s="51" t="s">
        <v>145</v>
      </c>
      <c r="C28" s="52">
        <v>1928</v>
      </c>
      <c r="D28" s="57" t="s">
        <v>146</v>
      </c>
      <c r="E28" s="53">
        <v>43470</v>
      </c>
      <c r="F28" s="54" t="s">
        <v>39</v>
      </c>
      <c r="G28" s="55" t="s">
        <v>147</v>
      </c>
      <c r="H28" s="56">
        <v>345</v>
      </c>
      <c r="I28" s="52"/>
      <c r="J28" s="52"/>
      <c r="K28" s="51"/>
      <c r="L28" s="51" t="s">
        <v>116</v>
      </c>
      <c r="M28" s="51" t="s">
        <v>66</v>
      </c>
      <c r="N28" s="51"/>
      <c r="O28" s="51" t="s">
        <v>43</v>
      </c>
    </row>
    <row r="29" spans="1:15" x14ac:dyDescent="0.2">
      <c r="A29" s="50" t="s">
        <v>148</v>
      </c>
      <c r="B29" s="51" t="s">
        <v>149</v>
      </c>
      <c r="C29" s="52">
        <v>1924</v>
      </c>
      <c r="D29" s="57" t="s">
        <v>150</v>
      </c>
      <c r="E29" s="53" t="s">
        <v>151</v>
      </c>
      <c r="F29" s="54" t="s">
        <v>39</v>
      </c>
      <c r="G29" s="55">
        <v>44994</v>
      </c>
      <c r="H29" s="52" t="s">
        <v>69</v>
      </c>
      <c r="I29" s="52"/>
      <c r="J29" s="52" t="s">
        <v>40</v>
      </c>
      <c r="K29" s="51"/>
      <c r="L29" s="51" t="s">
        <v>76</v>
      </c>
      <c r="M29" s="51" t="s">
        <v>42</v>
      </c>
      <c r="N29" s="51"/>
      <c r="O29" s="51" t="s">
        <v>25</v>
      </c>
    </row>
    <row r="30" spans="1:15" x14ac:dyDescent="0.2">
      <c r="A30" s="50" t="s">
        <v>148</v>
      </c>
      <c r="B30" s="51" t="s">
        <v>149</v>
      </c>
      <c r="C30" s="52">
        <v>1926</v>
      </c>
      <c r="D30" s="57" t="s">
        <v>156</v>
      </c>
      <c r="E30" s="53" t="s">
        <v>140</v>
      </c>
      <c r="F30" s="54" t="s">
        <v>39</v>
      </c>
      <c r="G30" s="55" t="s">
        <v>157</v>
      </c>
      <c r="H30" s="52" t="s">
        <v>69</v>
      </c>
      <c r="I30" s="52"/>
      <c r="J30" s="52" t="s">
        <v>40</v>
      </c>
      <c r="K30" s="51"/>
      <c r="L30" s="51" t="s">
        <v>158</v>
      </c>
      <c r="M30" s="51" t="s">
        <v>42</v>
      </c>
      <c r="N30" s="51"/>
      <c r="O30" s="51" t="s">
        <v>140</v>
      </c>
    </row>
    <row r="31" spans="1:15" x14ac:dyDescent="0.2">
      <c r="A31" s="50" t="s">
        <v>148</v>
      </c>
      <c r="B31" s="51" t="s">
        <v>152</v>
      </c>
      <c r="C31" s="52">
        <v>1946</v>
      </c>
      <c r="D31" s="57" t="s">
        <v>153</v>
      </c>
      <c r="E31" s="53" t="s">
        <v>140</v>
      </c>
      <c r="F31" s="54" t="s">
        <v>39</v>
      </c>
      <c r="G31" s="55">
        <v>45494</v>
      </c>
      <c r="H31" s="52"/>
      <c r="I31" s="52"/>
      <c r="J31" s="52"/>
      <c r="K31" s="51"/>
      <c r="L31" s="51" t="s">
        <v>154</v>
      </c>
      <c r="M31" s="51" t="s">
        <v>66</v>
      </c>
      <c r="N31" s="52"/>
      <c r="O31" s="51" t="s">
        <v>155</v>
      </c>
    </row>
    <row r="32" spans="1:15" x14ac:dyDescent="0.2">
      <c r="A32" s="58" t="s">
        <v>148</v>
      </c>
      <c r="B32" s="59" t="s">
        <v>159</v>
      </c>
      <c r="C32" s="60">
        <v>1993</v>
      </c>
      <c r="D32" s="63" t="s">
        <v>160</v>
      </c>
      <c r="E32" s="61">
        <v>45069</v>
      </c>
      <c r="F32" s="62" t="s">
        <v>161</v>
      </c>
      <c r="G32" s="55"/>
      <c r="H32" s="52"/>
      <c r="I32" s="52" t="s">
        <v>47</v>
      </c>
      <c r="J32" s="52" t="s">
        <v>54</v>
      </c>
      <c r="K32" s="51"/>
      <c r="L32" s="51" t="s">
        <v>65</v>
      </c>
      <c r="M32" s="51" t="s">
        <v>42</v>
      </c>
      <c r="N32" s="52"/>
      <c r="O32" s="51" t="s">
        <v>25</v>
      </c>
    </row>
    <row r="33" spans="1:15" x14ac:dyDescent="0.2">
      <c r="A33" s="58" t="s">
        <v>162</v>
      </c>
      <c r="B33" s="59" t="s">
        <v>163</v>
      </c>
      <c r="C33" s="60">
        <v>1968</v>
      </c>
      <c r="D33" s="59" t="s">
        <v>164</v>
      </c>
      <c r="E33" s="61">
        <v>45070</v>
      </c>
      <c r="F33" s="62" t="s">
        <v>111</v>
      </c>
      <c r="G33" s="55"/>
      <c r="H33" s="56">
        <v>395</v>
      </c>
      <c r="I33" s="51"/>
      <c r="J33" s="52" t="s">
        <v>40</v>
      </c>
      <c r="K33" s="51"/>
      <c r="L33" s="51" t="s">
        <v>60</v>
      </c>
      <c r="M33" s="51" t="s">
        <v>42</v>
      </c>
      <c r="N33" s="51"/>
      <c r="O33" s="51" t="s">
        <v>43</v>
      </c>
    </row>
    <row r="34" spans="1:15" x14ac:dyDescent="0.2">
      <c r="A34" s="58" t="s">
        <v>165</v>
      </c>
      <c r="B34" s="59" t="s">
        <v>163</v>
      </c>
      <c r="C34" s="60">
        <v>1969</v>
      </c>
      <c r="D34" s="59" t="s">
        <v>166</v>
      </c>
      <c r="E34" s="61">
        <v>45111</v>
      </c>
      <c r="F34" s="62">
        <v>45110</v>
      </c>
      <c r="G34" s="55"/>
      <c r="H34" s="52" t="s">
        <v>69</v>
      </c>
      <c r="I34" s="51"/>
      <c r="J34" s="52" t="s">
        <v>40</v>
      </c>
      <c r="K34" s="51" t="s">
        <v>31</v>
      </c>
      <c r="L34" s="51" t="s">
        <v>41</v>
      </c>
      <c r="M34" s="51" t="s">
        <v>42</v>
      </c>
      <c r="N34" s="51"/>
      <c r="O34" s="51" t="s">
        <v>25</v>
      </c>
    </row>
    <row r="35" spans="1:15" x14ac:dyDescent="0.2">
      <c r="A35" s="58" t="s">
        <v>167</v>
      </c>
      <c r="B35" s="59" t="s">
        <v>163</v>
      </c>
      <c r="C35" s="60">
        <v>1968</v>
      </c>
      <c r="D35" s="59" t="s">
        <v>3029</v>
      </c>
      <c r="E35" s="61">
        <v>45126</v>
      </c>
      <c r="F35" s="62">
        <v>45126</v>
      </c>
      <c r="G35" s="55"/>
      <c r="H35" s="56">
        <v>395</v>
      </c>
      <c r="I35" s="51"/>
      <c r="J35" s="52" t="s">
        <v>48</v>
      </c>
      <c r="K35" s="51" t="s">
        <v>3030</v>
      </c>
      <c r="L35" s="51" t="s">
        <v>55</v>
      </c>
      <c r="M35" s="51" t="s">
        <v>42</v>
      </c>
      <c r="N35" s="51"/>
      <c r="O35" s="51" t="s">
        <v>43</v>
      </c>
    </row>
    <row r="36" spans="1:15" x14ac:dyDescent="0.2">
      <c r="A36" s="50" t="s">
        <v>168</v>
      </c>
      <c r="B36" s="51" t="s">
        <v>163</v>
      </c>
      <c r="C36" s="52">
        <v>1969</v>
      </c>
      <c r="D36" s="51" t="s">
        <v>169</v>
      </c>
      <c r="E36" s="53" t="s">
        <v>170</v>
      </c>
      <c r="F36" s="54" t="s">
        <v>39</v>
      </c>
      <c r="G36" s="55">
        <v>44988</v>
      </c>
      <c r="H36" s="52" t="s">
        <v>69</v>
      </c>
      <c r="I36" s="51"/>
      <c r="J36" s="52" t="s">
        <v>40</v>
      </c>
      <c r="K36" s="51" t="s">
        <v>31</v>
      </c>
      <c r="L36" s="51" t="s">
        <v>171</v>
      </c>
      <c r="M36" s="51" t="s">
        <v>42</v>
      </c>
      <c r="N36" s="51"/>
      <c r="O36" s="51" t="s">
        <v>25</v>
      </c>
    </row>
    <row r="37" spans="1:15" x14ac:dyDescent="0.2">
      <c r="A37" s="58" t="s">
        <v>2993</v>
      </c>
      <c r="B37" s="59" t="s">
        <v>2994</v>
      </c>
      <c r="C37" s="60">
        <v>1995</v>
      </c>
      <c r="D37" s="59" t="s">
        <v>2995</v>
      </c>
      <c r="E37" s="61">
        <v>45099</v>
      </c>
      <c r="F37" s="62">
        <v>45022</v>
      </c>
      <c r="G37" s="55"/>
      <c r="H37" s="52"/>
      <c r="I37" s="51"/>
      <c r="J37" s="52"/>
      <c r="K37" s="51" t="s">
        <v>31</v>
      </c>
      <c r="L37" s="51" t="s">
        <v>65</v>
      </c>
      <c r="M37" s="51" t="s">
        <v>42</v>
      </c>
      <c r="N37" s="51"/>
      <c r="O37" s="51" t="s">
        <v>25</v>
      </c>
    </row>
    <row r="38" spans="1:15" x14ac:dyDescent="0.2">
      <c r="A38" s="50" t="s">
        <v>172</v>
      </c>
      <c r="B38" s="51" t="s">
        <v>173</v>
      </c>
      <c r="C38" s="52">
        <v>2003</v>
      </c>
      <c r="D38" s="57" t="s">
        <v>174</v>
      </c>
      <c r="E38" s="53">
        <v>44661</v>
      </c>
      <c r="F38" s="54" t="s">
        <v>39</v>
      </c>
      <c r="G38" s="55">
        <v>45025</v>
      </c>
      <c r="H38" s="52"/>
      <c r="I38" s="52"/>
      <c r="J38" s="52" t="s">
        <v>70</v>
      </c>
      <c r="K38" s="51"/>
      <c r="L38" s="51" t="s">
        <v>175</v>
      </c>
      <c r="M38" s="51" t="s">
        <v>42</v>
      </c>
      <c r="N38" s="51"/>
      <c r="O38" s="51" t="s">
        <v>43</v>
      </c>
    </row>
    <row r="39" spans="1:15" x14ac:dyDescent="0.2">
      <c r="A39" s="50" t="s">
        <v>172</v>
      </c>
      <c r="B39" s="57" t="s">
        <v>176</v>
      </c>
      <c r="C39" s="52">
        <v>2003</v>
      </c>
      <c r="D39" s="57" t="s">
        <v>177</v>
      </c>
      <c r="E39" s="53">
        <v>44927</v>
      </c>
      <c r="F39" s="54" t="s">
        <v>39</v>
      </c>
      <c r="G39" s="55">
        <v>45138</v>
      </c>
      <c r="H39" s="52"/>
      <c r="I39" s="52"/>
      <c r="J39" s="52" t="s">
        <v>70</v>
      </c>
      <c r="K39" s="51"/>
      <c r="L39" s="51" t="s">
        <v>60</v>
      </c>
      <c r="M39" s="51" t="s">
        <v>42</v>
      </c>
      <c r="N39" s="51"/>
      <c r="O39" s="51" t="s">
        <v>43</v>
      </c>
    </row>
    <row r="40" spans="1:15" x14ac:dyDescent="0.2">
      <c r="A40" s="50" t="s">
        <v>172</v>
      </c>
      <c r="B40" s="51" t="s">
        <v>178</v>
      </c>
      <c r="C40" s="52">
        <v>2006</v>
      </c>
      <c r="D40" s="57" t="s">
        <v>179</v>
      </c>
      <c r="E40" s="53">
        <v>44298</v>
      </c>
      <c r="F40" s="54" t="s">
        <v>39</v>
      </c>
      <c r="G40" s="55">
        <v>45250</v>
      </c>
      <c r="H40" s="52"/>
      <c r="I40" s="52"/>
      <c r="J40" s="52" t="s">
        <v>70</v>
      </c>
      <c r="K40" s="51"/>
      <c r="L40" s="51" t="s">
        <v>180</v>
      </c>
      <c r="M40" s="51" t="s">
        <v>42</v>
      </c>
      <c r="N40" s="51"/>
      <c r="O40" s="51" t="s">
        <v>43</v>
      </c>
    </row>
    <row r="41" spans="1:15" x14ac:dyDescent="0.2">
      <c r="A41" s="50" t="s">
        <v>172</v>
      </c>
      <c r="B41" s="51" t="s">
        <v>173</v>
      </c>
      <c r="C41" s="52">
        <v>2002</v>
      </c>
      <c r="D41" s="57" t="s">
        <v>181</v>
      </c>
      <c r="E41" s="53">
        <v>43971</v>
      </c>
      <c r="F41" s="54" t="s">
        <v>39</v>
      </c>
      <c r="G41" s="55">
        <v>45255</v>
      </c>
      <c r="H41" s="52"/>
      <c r="I41" s="52"/>
      <c r="J41" s="52" t="s">
        <v>70</v>
      </c>
      <c r="K41" s="51"/>
      <c r="L41" s="51" t="s">
        <v>60</v>
      </c>
      <c r="M41" s="51" t="s">
        <v>42</v>
      </c>
      <c r="N41" s="51"/>
      <c r="O41" s="51" t="s">
        <v>43</v>
      </c>
    </row>
    <row r="42" spans="1:15" x14ac:dyDescent="0.2">
      <c r="A42" s="50" t="s">
        <v>182</v>
      </c>
      <c r="B42" s="57" t="s">
        <v>183</v>
      </c>
      <c r="C42" s="52">
        <v>1973</v>
      </c>
      <c r="D42" s="57" t="s">
        <v>184</v>
      </c>
      <c r="E42" s="55" t="s">
        <v>185</v>
      </c>
      <c r="F42" s="54"/>
      <c r="G42" s="55"/>
      <c r="H42" s="52"/>
      <c r="I42" s="52"/>
      <c r="J42" s="52"/>
      <c r="K42" s="51"/>
      <c r="L42" s="51" t="s">
        <v>186</v>
      </c>
      <c r="M42" s="51" t="s">
        <v>66</v>
      </c>
      <c r="N42" s="52"/>
      <c r="O42" s="51"/>
    </row>
    <row r="43" spans="1:15" x14ac:dyDescent="0.2">
      <c r="A43" s="50" t="s">
        <v>187</v>
      </c>
      <c r="B43" s="57" t="s">
        <v>188</v>
      </c>
      <c r="C43" s="52">
        <v>1970</v>
      </c>
      <c r="D43" s="57" t="s">
        <v>189</v>
      </c>
      <c r="E43" s="55" t="s">
        <v>185</v>
      </c>
      <c r="F43" s="54"/>
      <c r="G43" s="55"/>
      <c r="H43" s="52"/>
      <c r="I43" s="52"/>
      <c r="J43" s="52"/>
      <c r="K43" s="51"/>
      <c r="L43" s="51" t="s">
        <v>190</v>
      </c>
      <c r="M43" s="51"/>
      <c r="N43" s="51" t="s">
        <v>191</v>
      </c>
      <c r="O43" s="51"/>
    </row>
    <row r="44" spans="1:15" x14ac:dyDescent="0.2">
      <c r="A44" s="50" t="s">
        <v>192</v>
      </c>
      <c r="B44" s="51" t="s">
        <v>60</v>
      </c>
      <c r="C44" s="52">
        <v>2006</v>
      </c>
      <c r="D44" s="51" t="s">
        <v>194</v>
      </c>
      <c r="E44" s="53">
        <v>44167</v>
      </c>
      <c r="F44" s="54" t="s">
        <v>39</v>
      </c>
      <c r="G44" s="55">
        <v>45274</v>
      </c>
      <c r="H44" s="52"/>
      <c r="I44" s="51"/>
      <c r="J44" s="52"/>
      <c r="K44" s="51"/>
      <c r="L44" s="51"/>
      <c r="M44" s="51"/>
      <c r="N44" s="51"/>
      <c r="O44" s="51"/>
    </row>
    <row r="45" spans="1:15" x14ac:dyDescent="0.2">
      <c r="A45" s="58" t="s">
        <v>192</v>
      </c>
      <c r="B45" s="59" t="s">
        <v>76</v>
      </c>
      <c r="C45" s="60">
        <v>2006</v>
      </c>
      <c r="D45" s="59" t="s">
        <v>193</v>
      </c>
      <c r="E45" s="61">
        <v>45093</v>
      </c>
      <c r="F45" s="54" t="s">
        <v>39</v>
      </c>
      <c r="G45" s="55">
        <v>45317</v>
      </c>
      <c r="H45" s="52"/>
      <c r="I45" s="51"/>
      <c r="J45" s="52"/>
      <c r="K45" s="51"/>
      <c r="L45" s="51"/>
      <c r="M45" s="51"/>
      <c r="N45" s="51"/>
      <c r="O45" s="51"/>
    </row>
    <row r="46" spans="1:15" x14ac:dyDescent="0.2">
      <c r="A46" s="50" t="s">
        <v>195</v>
      </c>
      <c r="B46" s="51" t="s">
        <v>203</v>
      </c>
      <c r="C46" s="52">
        <v>1971</v>
      </c>
      <c r="D46" s="51" t="s">
        <v>204</v>
      </c>
      <c r="E46" s="53" t="s">
        <v>140</v>
      </c>
      <c r="F46" s="54" t="s">
        <v>39</v>
      </c>
      <c r="G46" s="55" t="s">
        <v>205</v>
      </c>
      <c r="H46" s="52"/>
      <c r="I46" s="51"/>
      <c r="J46" s="52" t="s">
        <v>48</v>
      </c>
      <c r="K46" s="51"/>
      <c r="L46" s="51" t="s">
        <v>116</v>
      </c>
      <c r="M46" s="51" t="s">
        <v>42</v>
      </c>
      <c r="N46" s="51" t="s">
        <v>132</v>
      </c>
      <c r="O46" s="51" t="s">
        <v>155</v>
      </c>
    </row>
    <row r="47" spans="1:15" x14ac:dyDescent="0.2">
      <c r="A47" s="50" t="s">
        <v>195</v>
      </c>
      <c r="B47" s="51" t="s">
        <v>203</v>
      </c>
      <c r="C47" s="52">
        <v>1970</v>
      </c>
      <c r="D47" s="51" t="s">
        <v>206</v>
      </c>
      <c r="E47" s="53">
        <v>43890</v>
      </c>
      <c r="F47" s="54" t="s">
        <v>39</v>
      </c>
      <c r="G47" s="55" t="s">
        <v>131</v>
      </c>
      <c r="H47" s="56">
        <v>345</v>
      </c>
      <c r="I47" s="51"/>
      <c r="J47" s="52" t="s">
        <v>48</v>
      </c>
      <c r="K47" s="51"/>
      <c r="L47" s="51" t="s">
        <v>55</v>
      </c>
      <c r="M47" s="51" t="s">
        <v>42</v>
      </c>
      <c r="N47" s="51"/>
      <c r="O47" s="51" t="s">
        <v>25</v>
      </c>
    </row>
    <row r="48" spans="1:15" x14ac:dyDescent="0.2">
      <c r="A48" s="50" t="s">
        <v>195</v>
      </c>
      <c r="B48" s="51" t="s">
        <v>196</v>
      </c>
      <c r="C48" s="52">
        <v>1997</v>
      </c>
      <c r="D48" s="51" t="s">
        <v>197</v>
      </c>
      <c r="E48" s="53" t="s">
        <v>140</v>
      </c>
      <c r="F48" s="54" t="s">
        <v>39</v>
      </c>
      <c r="G48" s="55">
        <v>45078</v>
      </c>
      <c r="H48" s="56">
        <v>295</v>
      </c>
      <c r="I48" s="51"/>
      <c r="J48" s="52"/>
      <c r="K48" s="51"/>
      <c r="L48" s="51" t="s">
        <v>116</v>
      </c>
      <c r="M48" s="51" t="s">
        <v>42</v>
      </c>
      <c r="N48" s="51"/>
      <c r="O48" s="51" t="s">
        <v>155</v>
      </c>
    </row>
    <row r="49" spans="1:15" x14ac:dyDescent="0.2">
      <c r="A49" s="65" t="s">
        <v>195</v>
      </c>
      <c r="B49" s="66" t="s">
        <v>198</v>
      </c>
      <c r="C49" s="67">
        <v>1994</v>
      </c>
      <c r="D49" s="66" t="s">
        <v>199</v>
      </c>
      <c r="E49" s="53">
        <v>42005</v>
      </c>
      <c r="F49" s="54" t="s">
        <v>39</v>
      </c>
      <c r="G49" s="55">
        <v>45102</v>
      </c>
      <c r="H49" s="52"/>
      <c r="I49" s="51"/>
      <c r="J49" s="52"/>
      <c r="K49" s="51"/>
      <c r="L49" s="51" t="s">
        <v>116</v>
      </c>
      <c r="M49" s="51" t="s">
        <v>42</v>
      </c>
      <c r="N49" s="51"/>
      <c r="O49" s="51" t="s">
        <v>200</v>
      </c>
    </row>
    <row r="50" spans="1:15" x14ac:dyDescent="0.2">
      <c r="A50" s="50" t="s">
        <v>195</v>
      </c>
      <c r="B50" s="51" t="s">
        <v>201</v>
      </c>
      <c r="C50" s="52">
        <v>2003</v>
      </c>
      <c r="D50" s="51" t="s">
        <v>202</v>
      </c>
      <c r="E50" s="53">
        <v>42440</v>
      </c>
      <c r="F50" s="54" t="s">
        <v>39</v>
      </c>
      <c r="G50" s="55">
        <v>45271</v>
      </c>
      <c r="H50" s="52"/>
      <c r="I50" s="51"/>
      <c r="J50" s="52" t="s">
        <v>48</v>
      </c>
      <c r="K50" s="51"/>
      <c r="L50" s="51" t="s">
        <v>116</v>
      </c>
      <c r="M50" s="51" t="s">
        <v>42</v>
      </c>
      <c r="N50" s="51"/>
      <c r="O50" s="51" t="s">
        <v>43</v>
      </c>
    </row>
    <row r="51" spans="1:15" x14ac:dyDescent="0.2">
      <c r="A51" s="50" t="s">
        <v>195</v>
      </c>
      <c r="B51" s="57" t="s">
        <v>209</v>
      </c>
      <c r="C51" s="52">
        <v>2000</v>
      </c>
      <c r="D51" s="57" t="s">
        <v>210</v>
      </c>
      <c r="E51" s="55">
        <v>44563</v>
      </c>
      <c r="F51" s="54" t="s">
        <v>39</v>
      </c>
      <c r="G51" s="55">
        <v>45292</v>
      </c>
      <c r="H51" s="52"/>
      <c r="I51" s="52"/>
      <c r="J51" s="52"/>
      <c r="K51" s="51"/>
      <c r="L51" s="51" t="s">
        <v>60</v>
      </c>
      <c r="M51" s="51" t="s">
        <v>42</v>
      </c>
      <c r="N51" s="51"/>
      <c r="O51" s="51" t="s">
        <v>43</v>
      </c>
    </row>
    <row r="52" spans="1:15" x14ac:dyDescent="0.2">
      <c r="A52" s="58" t="s">
        <v>195</v>
      </c>
      <c r="B52" s="59" t="s">
        <v>211</v>
      </c>
      <c r="C52" s="60">
        <v>2003</v>
      </c>
      <c r="D52" s="59" t="s">
        <v>212</v>
      </c>
      <c r="E52" s="64">
        <v>44926</v>
      </c>
      <c r="F52" s="62">
        <v>44984</v>
      </c>
      <c r="G52" s="55"/>
      <c r="H52" s="75"/>
      <c r="I52" s="56"/>
      <c r="J52" s="52" t="s">
        <v>48</v>
      </c>
      <c r="K52" s="51"/>
      <c r="L52" s="51" t="s">
        <v>65</v>
      </c>
      <c r="M52" s="51"/>
      <c r="N52" s="51"/>
      <c r="O52" s="51" t="s">
        <v>25</v>
      </c>
    </row>
    <row r="53" spans="1:15" x14ac:dyDescent="0.2">
      <c r="A53" s="58" t="s">
        <v>195</v>
      </c>
      <c r="B53" s="63" t="s">
        <v>201</v>
      </c>
      <c r="C53" s="60">
        <v>2007</v>
      </c>
      <c r="D53" s="63" t="s">
        <v>215</v>
      </c>
      <c r="E53" s="61">
        <v>44995</v>
      </c>
      <c r="F53" s="62">
        <v>45037</v>
      </c>
      <c r="G53" s="55"/>
      <c r="H53" s="68"/>
      <c r="I53" s="52"/>
      <c r="J53" s="52" t="s">
        <v>48</v>
      </c>
      <c r="K53" s="51"/>
      <c r="L53" s="51" t="s">
        <v>116</v>
      </c>
      <c r="M53" s="51"/>
      <c r="N53" s="51"/>
      <c r="O53" s="51" t="s">
        <v>25</v>
      </c>
    </row>
    <row r="54" spans="1:15" x14ac:dyDescent="0.2">
      <c r="A54" s="50" t="s">
        <v>195</v>
      </c>
      <c r="B54" s="51" t="s">
        <v>203</v>
      </c>
      <c r="C54" s="52">
        <v>1974</v>
      </c>
      <c r="D54" s="57" t="s">
        <v>207</v>
      </c>
      <c r="E54" s="55"/>
      <c r="F54" s="54"/>
      <c r="G54" s="69"/>
      <c r="H54" s="81"/>
      <c r="I54" s="52" t="s">
        <v>47</v>
      </c>
      <c r="J54" s="52" t="s">
        <v>48</v>
      </c>
      <c r="K54" s="51"/>
      <c r="L54" s="51" t="s">
        <v>60</v>
      </c>
      <c r="M54" s="51"/>
      <c r="N54" s="52"/>
      <c r="O54" s="51"/>
    </row>
    <row r="55" spans="1:15" x14ac:dyDescent="0.2">
      <c r="A55" s="50" t="s">
        <v>195</v>
      </c>
      <c r="B55" s="51" t="s">
        <v>203</v>
      </c>
      <c r="C55" s="52">
        <v>1977</v>
      </c>
      <c r="D55" s="57" t="s">
        <v>208</v>
      </c>
      <c r="E55" s="55"/>
      <c r="F55" s="54"/>
      <c r="G55" s="55"/>
      <c r="H55" s="52"/>
      <c r="I55" s="52" t="s">
        <v>47</v>
      </c>
      <c r="J55" s="52" t="s">
        <v>48</v>
      </c>
      <c r="K55" s="51"/>
      <c r="L55" s="51" t="s">
        <v>60</v>
      </c>
      <c r="M55" s="51"/>
      <c r="N55" s="52"/>
      <c r="O55" s="51"/>
    </row>
    <row r="56" spans="1:15" x14ac:dyDescent="0.2">
      <c r="A56" s="70" t="s">
        <v>195</v>
      </c>
      <c r="B56" s="71" t="s">
        <v>203</v>
      </c>
      <c r="C56" s="72">
        <v>2006</v>
      </c>
      <c r="D56" s="71" t="s">
        <v>213</v>
      </c>
      <c r="E56" s="73">
        <v>45133</v>
      </c>
      <c r="F56" s="78">
        <v>45291</v>
      </c>
      <c r="G56" s="74"/>
      <c r="H56" s="75"/>
      <c r="I56" s="75"/>
      <c r="J56" s="76" t="s">
        <v>48</v>
      </c>
      <c r="K56" s="75"/>
      <c r="L56" s="75" t="s">
        <v>65</v>
      </c>
      <c r="M56" s="75" t="s">
        <v>42</v>
      </c>
      <c r="N56" s="75" t="s">
        <v>214</v>
      </c>
      <c r="O56" s="75" t="s">
        <v>25</v>
      </c>
    </row>
    <row r="57" spans="1:15" x14ac:dyDescent="0.2">
      <c r="A57" s="50" t="s">
        <v>216</v>
      </c>
      <c r="B57" s="51" t="s">
        <v>203</v>
      </c>
      <c r="C57" s="52">
        <v>1995</v>
      </c>
      <c r="D57" s="51" t="s">
        <v>217</v>
      </c>
      <c r="E57" s="53" t="s">
        <v>218</v>
      </c>
      <c r="F57" s="54" t="s">
        <v>39</v>
      </c>
      <c r="G57" s="55">
        <v>45257</v>
      </c>
      <c r="H57" s="52"/>
      <c r="I57" s="51"/>
      <c r="J57" s="52"/>
      <c r="K57" s="51"/>
      <c r="L57" s="51" t="s">
        <v>60</v>
      </c>
      <c r="M57" s="51" t="s">
        <v>96</v>
      </c>
      <c r="N57" s="51"/>
      <c r="O57" s="51" t="s">
        <v>25</v>
      </c>
    </row>
    <row r="58" spans="1:15" x14ac:dyDescent="0.2">
      <c r="A58" s="58" t="s">
        <v>216</v>
      </c>
      <c r="B58" s="59" t="s">
        <v>219</v>
      </c>
      <c r="C58" s="60">
        <v>2001</v>
      </c>
      <c r="D58" s="59" t="s">
        <v>220</v>
      </c>
      <c r="E58" s="61" t="s">
        <v>221</v>
      </c>
      <c r="F58" s="54" t="s">
        <v>39</v>
      </c>
      <c r="G58" s="55" t="s">
        <v>3008</v>
      </c>
      <c r="H58" s="52"/>
      <c r="I58" s="51"/>
      <c r="J58" s="52"/>
      <c r="K58" s="51"/>
      <c r="L58" s="51" t="s">
        <v>116</v>
      </c>
      <c r="M58" s="51" t="s">
        <v>42</v>
      </c>
      <c r="N58" s="51"/>
      <c r="O58" s="51" t="s">
        <v>25</v>
      </c>
    </row>
    <row r="59" spans="1:15" x14ac:dyDescent="0.2">
      <c r="A59" s="50" t="s">
        <v>222</v>
      </c>
      <c r="B59" s="51" t="s">
        <v>223</v>
      </c>
      <c r="C59" s="52">
        <v>1960</v>
      </c>
      <c r="D59" s="51" t="s">
        <v>224</v>
      </c>
      <c r="E59" s="53" t="s">
        <v>225</v>
      </c>
      <c r="F59" s="54" t="s">
        <v>39</v>
      </c>
      <c r="G59" s="55">
        <v>45160</v>
      </c>
      <c r="H59" s="56">
        <v>395</v>
      </c>
      <c r="I59" s="77" t="s">
        <v>226</v>
      </c>
      <c r="J59" s="52" t="s">
        <v>48</v>
      </c>
      <c r="K59" s="51"/>
      <c r="L59" s="51" t="s">
        <v>65</v>
      </c>
      <c r="M59" s="51" t="s">
        <v>42</v>
      </c>
      <c r="N59" s="51"/>
      <c r="O59" s="51" t="s">
        <v>43</v>
      </c>
    </row>
    <row r="60" spans="1:15" x14ac:dyDescent="0.2">
      <c r="A60" s="58" t="s">
        <v>227</v>
      </c>
      <c r="B60" s="59" t="s">
        <v>223</v>
      </c>
      <c r="C60" s="60">
        <v>1961</v>
      </c>
      <c r="D60" s="59" t="s">
        <v>228</v>
      </c>
      <c r="E60" s="61">
        <v>45036</v>
      </c>
      <c r="F60" s="54" t="s">
        <v>39</v>
      </c>
      <c r="G60" s="55" t="s">
        <v>229</v>
      </c>
      <c r="H60" s="56">
        <v>695</v>
      </c>
      <c r="I60" s="51"/>
      <c r="J60" s="52" t="s">
        <v>48</v>
      </c>
      <c r="K60" s="51"/>
      <c r="L60" s="51" t="s">
        <v>65</v>
      </c>
      <c r="M60" s="51" t="s">
        <v>42</v>
      </c>
      <c r="N60" s="51"/>
      <c r="O60" s="51" t="s">
        <v>43</v>
      </c>
    </row>
    <row r="61" spans="1:15" x14ac:dyDescent="0.2">
      <c r="A61" s="58" t="s">
        <v>230</v>
      </c>
      <c r="B61" s="59" t="s">
        <v>223</v>
      </c>
      <c r="C61" s="60">
        <v>1962</v>
      </c>
      <c r="D61" s="59" t="s">
        <v>231</v>
      </c>
      <c r="E61" s="61">
        <v>45027</v>
      </c>
      <c r="F61" s="62">
        <v>45027</v>
      </c>
      <c r="G61" s="55"/>
      <c r="H61" s="56">
        <v>395</v>
      </c>
      <c r="I61" s="51"/>
      <c r="J61" s="52" t="s">
        <v>48</v>
      </c>
      <c r="K61" s="51"/>
      <c r="L61" s="51" t="s">
        <v>232</v>
      </c>
      <c r="M61" s="51" t="s">
        <v>42</v>
      </c>
      <c r="N61" s="51"/>
      <c r="O61" s="51" t="s">
        <v>43</v>
      </c>
    </row>
    <row r="62" spans="1:15" x14ac:dyDescent="0.2">
      <c r="A62" s="58" t="s">
        <v>233</v>
      </c>
      <c r="B62" s="59" t="s">
        <v>234</v>
      </c>
      <c r="C62" s="60">
        <v>1972</v>
      </c>
      <c r="D62" s="59" t="s">
        <v>235</v>
      </c>
      <c r="E62" s="61">
        <v>44983</v>
      </c>
      <c r="F62" s="62">
        <v>45308</v>
      </c>
      <c r="G62" s="55"/>
      <c r="H62" s="56"/>
      <c r="I62" s="51"/>
      <c r="J62" s="52"/>
      <c r="K62" s="51"/>
      <c r="L62" s="51"/>
      <c r="M62" s="51"/>
      <c r="N62" s="51"/>
      <c r="O62" s="51"/>
    </row>
    <row r="63" spans="1:15" x14ac:dyDescent="0.2">
      <c r="A63" s="58" t="s">
        <v>233</v>
      </c>
      <c r="B63" s="59" t="s">
        <v>234</v>
      </c>
      <c r="C63" s="60">
        <v>1973</v>
      </c>
      <c r="D63" s="59" t="s">
        <v>236</v>
      </c>
      <c r="E63" s="212">
        <v>44917</v>
      </c>
      <c r="F63" s="62">
        <v>44979</v>
      </c>
      <c r="G63" s="55"/>
      <c r="H63" s="56">
        <v>495</v>
      </c>
      <c r="I63" s="51"/>
      <c r="J63" s="52" t="s">
        <v>48</v>
      </c>
      <c r="K63" s="51"/>
      <c r="L63" s="51" t="s">
        <v>60</v>
      </c>
      <c r="M63" s="51" t="s">
        <v>42</v>
      </c>
      <c r="N63" s="51"/>
      <c r="O63" s="51" t="s">
        <v>43</v>
      </c>
    </row>
    <row r="64" spans="1:15" x14ac:dyDescent="0.2">
      <c r="A64" s="58" t="s">
        <v>237</v>
      </c>
      <c r="B64" s="59" t="s">
        <v>238</v>
      </c>
      <c r="C64" s="60">
        <v>1963</v>
      </c>
      <c r="D64" s="59" t="s">
        <v>239</v>
      </c>
      <c r="E64" s="61">
        <v>45006</v>
      </c>
      <c r="F64" s="62">
        <v>45215</v>
      </c>
      <c r="G64" s="55"/>
      <c r="H64" s="56">
        <v>895</v>
      </c>
      <c r="I64" s="51"/>
      <c r="J64" s="52" t="s">
        <v>40</v>
      </c>
      <c r="K64" s="51"/>
      <c r="L64" s="51" t="s">
        <v>41</v>
      </c>
      <c r="M64" s="51" t="s">
        <v>42</v>
      </c>
      <c r="N64" s="51"/>
      <c r="O64" s="51" t="s">
        <v>25</v>
      </c>
    </row>
    <row r="65" spans="1:15" x14ac:dyDescent="0.2">
      <c r="A65" s="50" t="s">
        <v>240</v>
      </c>
      <c r="B65" s="51" t="s">
        <v>138</v>
      </c>
      <c r="C65" s="52">
        <v>2000</v>
      </c>
      <c r="D65" s="51" t="s">
        <v>241</v>
      </c>
      <c r="E65" s="53" t="s">
        <v>140</v>
      </c>
      <c r="F65" s="54" t="s">
        <v>39</v>
      </c>
      <c r="G65" s="55">
        <v>45122</v>
      </c>
      <c r="H65" s="52"/>
      <c r="I65" s="51"/>
      <c r="J65" s="52" t="s">
        <v>48</v>
      </c>
      <c r="K65" s="51"/>
      <c r="L65" s="51" t="s">
        <v>65</v>
      </c>
      <c r="M65" s="51" t="s">
        <v>42</v>
      </c>
      <c r="N65" s="51" t="s">
        <v>132</v>
      </c>
      <c r="O65" s="51" t="s">
        <v>155</v>
      </c>
    </row>
    <row r="66" spans="1:15" x14ac:dyDescent="0.2">
      <c r="A66" s="50" t="s">
        <v>242</v>
      </c>
      <c r="B66" s="51" t="s">
        <v>243</v>
      </c>
      <c r="C66" s="52">
        <v>2000</v>
      </c>
      <c r="D66" s="51" t="s">
        <v>244</v>
      </c>
      <c r="E66" s="53" t="s">
        <v>245</v>
      </c>
      <c r="F66" s="54" t="s">
        <v>39</v>
      </c>
      <c r="G66" s="55">
        <v>45070</v>
      </c>
      <c r="H66" s="56" t="s">
        <v>246</v>
      </c>
      <c r="I66" s="51"/>
      <c r="J66" s="52" t="s">
        <v>48</v>
      </c>
      <c r="K66" s="51"/>
      <c r="L66" s="51" t="s">
        <v>65</v>
      </c>
      <c r="M66" s="51" t="s">
        <v>42</v>
      </c>
      <c r="N66" s="51"/>
      <c r="O66" s="51" t="s">
        <v>43</v>
      </c>
    </row>
    <row r="67" spans="1:15" x14ac:dyDescent="0.2">
      <c r="A67" s="50" t="s">
        <v>242</v>
      </c>
      <c r="B67" s="51" t="s">
        <v>243</v>
      </c>
      <c r="C67" s="52">
        <v>2000</v>
      </c>
      <c r="D67" s="51" t="s">
        <v>247</v>
      </c>
      <c r="E67" s="53" t="s">
        <v>248</v>
      </c>
      <c r="F67" s="54" t="s">
        <v>39</v>
      </c>
      <c r="G67" s="55">
        <v>45162</v>
      </c>
      <c r="H67" s="56" t="s">
        <v>246</v>
      </c>
      <c r="I67" s="51"/>
      <c r="J67" s="52"/>
      <c r="K67" s="51"/>
      <c r="L67" s="51" t="s">
        <v>65</v>
      </c>
      <c r="M67" s="51" t="s">
        <v>42</v>
      </c>
      <c r="N67" s="51"/>
      <c r="O67" s="51" t="s">
        <v>43</v>
      </c>
    </row>
    <row r="68" spans="1:15" x14ac:dyDescent="0.2">
      <c r="A68" s="50" t="s">
        <v>249</v>
      </c>
      <c r="B68" s="51" t="s">
        <v>250</v>
      </c>
      <c r="C68" s="52">
        <v>1983</v>
      </c>
      <c r="D68" s="51" t="s">
        <v>251</v>
      </c>
      <c r="E68" s="53" t="s">
        <v>252</v>
      </c>
      <c r="F68" s="54" t="s">
        <v>39</v>
      </c>
      <c r="G68" s="55">
        <v>45099</v>
      </c>
      <c r="H68" s="52"/>
      <c r="I68" s="51"/>
      <c r="J68" s="52"/>
      <c r="K68" s="51"/>
      <c r="L68" s="51" t="s">
        <v>76</v>
      </c>
      <c r="M68" s="51" t="s">
        <v>42</v>
      </c>
      <c r="N68" s="51"/>
      <c r="O68" s="51" t="s">
        <v>25</v>
      </c>
    </row>
    <row r="69" spans="1:15" x14ac:dyDescent="0.2">
      <c r="A69" s="50" t="s">
        <v>253</v>
      </c>
      <c r="B69" s="51" t="s">
        <v>254</v>
      </c>
      <c r="C69" s="52">
        <v>1990</v>
      </c>
      <c r="D69" s="51" t="s">
        <v>255</v>
      </c>
      <c r="E69" s="53">
        <v>44845</v>
      </c>
      <c r="F69" s="54" t="s">
        <v>39</v>
      </c>
      <c r="G69" s="55">
        <v>45239</v>
      </c>
      <c r="H69" s="56">
        <v>295</v>
      </c>
      <c r="I69" s="51"/>
      <c r="J69" s="52" t="s">
        <v>40</v>
      </c>
      <c r="K69" s="51"/>
      <c r="L69" s="51" t="s">
        <v>60</v>
      </c>
      <c r="M69" s="51" t="s">
        <v>42</v>
      </c>
      <c r="N69" s="51"/>
      <c r="O69" s="51" t="s">
        <v>25</v>
      </c>
    </row>
    <row r="70" spans="1:15" x14ac:dyDescent="0.2">
      <c r="A70" s="58" t="s">
        <v>256</v>
      </c>
      <c r="B70" s="59" t="s">
        <v>250</v>
      </c>
      <c r="C70" s="60">
        <v>1990</v>
      </c>
      <c r="D70" s="59" t="s">
        <v>257</v>
      </c>
      <c r="E70" s="61">
        <v>45084</v>
      </c>
      <c r="F70" s="54" t="s">
        <v>39</v>
      </c>
      <c r="G70" s="55">
        <v>45022</v>
      </c>
      <c r="H70" s="56">
        <v>345</v>
      </c>
      <c r="I70" s="51"/>
      <c r="J70" s="52" t="s">
        <v>40</v>
      </c>
      <c r="K70" s="51"/>
      <c r="L70" s="51" t="s">
        <v>232</v>
      </c>
      <c r="M70" s="51" t="s">
        <v>42</v>
      </c>
      <c r="N70" s="51"/>
      <c r="O70" s="51" t="s">
        <v>43</v>
      </c>
    </row>
    <row r="71" spans="1:15" x14ac:dyDescent="0.2">
      <c r="A71" s="58" t="s">
        <v>258</v>
      </c>
      <c r="B71" s="59" t="s">
        <v>259</v>
      </c>
      <c r="C71" s="60">
        <v>1999</v>
      </c>
      <c r="D71" s="59" t="s">
        <v>260</v>
      </c>
      <c r="E71" s="61">
        <v>45124</v>
      </c>
      <c r="F71" s="62">
        <v>45124</v>
      </c>
      <c r="G71" s="251"/>
      <c r="H71" s="56">
        <v>345</v>
      </c>
      <c r="I71" s="51"/>
      <c r="J71" s="52" t="s">
        <v>40</v>
      </c>
      <c r="K71" s="51"/>
      <c r="L71" s="51" t="s">
        <v>41</v>
      </c>
      <c r="M71" s="51" t="s">
        <v>42</v>
      </c>
      <c r="N71" s="51"/>
      <c r="O71" s="51" t="s">
        <v>43</v>
      </c>
    </row>
    <row r="72" spans="1:15" x14ac:dyDescent="0.2">
      <c r="A72" s="58" t="s">
        <v>261</v>
      </c>
      <c r="B72" s="59" t="s">
        <v>262</v>
      </c>
      <c r="C72" s="60">
        <v>2012</v>
      </c>
      <c r="D72" s="63" t="s">
        <v>263</v>
      </c>
      <c r="E72" s="61">
        <v>45169</v>
      </c>
      <c r="F72" s="62">
        <v>44969</v>
      </c>
      <c r="G72" s="55"/>
      <c r="H72" s="52"/>
      <c r="I72" s="52"/>
      <c r="J72" s="52" t="s">
        <v>48</v>
      </c>
      <c r="K72" s="51"/>
      <c r="L72" s="51" t="s">
        <v>76</v>
      </c>
      <c r="M72" s="51" t="s">
        <v>42</v>
      </c>
      <c r="N72" s="52"/>
      <c r="O72" s="51" t="s">
        <v>25</v>
      </c>
    </row>
    <row r="73" spans="1:15" x14ac:dyDescent="0.2">
      <c r="A73" s="50" t="s">
        <v>264</v>
      </c>
      <c r="B73" s="57" t="s">
        <v>265</v>
      </c>
      <c r="C73" s="52">
        <v>1926</v>
      </c>
      <c r="D73" s="57" t="s">
        <v>266</v>
      </c>
      <c r="E73" s="53">
        <v>44484</v>
      </c>
      <c r="F73" s="54" t="s">
        <v>39</v>
      </c>
      <c r="G73" s="55">
        <v>45288</v>
      </c>
      <c r="H73" s="56">
        <v>345</v>
      </c>
      <c r="I73" s="52"/>
      <c r="J73" s="52" t="s">
        <v>40</v>
      </c>
      <c r="K73" s="51"/>
      <c r="L73" s="51" t="s">
        <v>267</v>
      </c>
      <c r="M73" s="51"/>
      <c r="N73" s="51"/>
      <c r="O73" s="51" t="s">
        <v>25</v>
      </c>
    </row>
    <row r="74" spans="1:15" x14ac:dyDescent="0.2">
      <c r="A74" s="58" t="s">
        <v>268</v>
      </c>
      <c r="B74" s="63">
        <v>109</v>
      </c>
      <c r="C74" s="60">
        <v>1984</v>
      </c>
      <c r="D74" s="63" t="s">
        <v>269</v>
      </c>
      <c r="E74" s="61">
        <v>45090</v>
      </c>
      <c r="F74" s="54" t="s">
        <v>39</v>
      </c>
      <c r="G74" s="55">
        <v>45090</v>
      </c>
      <c r="H74" s="56">
        <v>295</v>
      </c>
      <c r="I74" s="52"/>
      <c r="J74" s="52"/>
      <c r="K74" s="51"/>
      <c r="L74" s="51" t="s">
        <v>116</v>
      </c>
      <c r="M74" s="51" t="s">
        <v>66</v>
      </c>
      <c r="N74" s="52"/>
      <c r="O74" s="51" t="s">
        <v>25</v>
      </c>
    </row>
    <row r="75" spans="1:15" x14ac:dyDescent="0.2">
      <c r="A75" s="50" t="s">
        <v>268</v>
      </c>
      <c r="B75" s="57">
        <v>109</v>
      </c>
      <c r="C75" s="52">
        <v>1985</v>
      </c>
      <c r="D75" s="57" t="s">
        <v>270</v>
      </c>
      <c r="E75" s="53">
        <v>43813</v>
      </c>
      <c r="F75" s="54" t="s">
        <v>39</v>
      </c>
      <c r="G75" s="55">
        <v>45113</v>
      </c>
      <c r="H75" s="56">
        <v>295</v>
      </c>
      <c r="I75" s="52"/>
      <c r="J75" s="52"/>
      <c r="K75" s="51"/>
      <c r="L75" s="51" t="s">
        <v>116</v>
      </c>
      <c r="M75" s="51" t="s">
        <v>42</v>
      </c>
      <c r="N75" s="51"/>
      <c r="O75" s="51" t="s">
        <v>43</v>
      </c>
    </row>
    <row r="76" spans="1:15" x14ac:dyDescent="0.2">
      <c r="A76" s="50" t="s">
        <v>268</v>
      </c>
      <c r="B76" s="57" t="s">
        <v>271</v>
      </c>
      <c r="C76" s="52">
        <v>1996</v>
      </c>
      <c r="D76" s="57" t="s">
        <v>272</v>
      </c>
      <c r="E76" s="53">
        <v>40892</v>
      </c>
      <c r="F76" s="54" t="s">
        <v>39</v>
      </c>
      <c r="G76" s="55">
        <v>45137</v>
      </c>
      <c r="H76" s="52"/>
      <c r="I76" s="52"/>
      <c r="J76" s="52"/>
      <c r="K76" s="51"/>
      <c r="L76" s="51" t="s">
        <v>116</v>
      </c>
      <c r="M76" s="51" t="s">
        <v>66</v>
      </c>
      <c r="N76" s="51"/>
      <c r="O76" s="51" t="s">
        <v>25</v>
      </c>
    </row>
    <row r="77" spans="1:15" x14ac:dyDescent="0.2">
      <c r="A77" s="50" t="s">
        <v>268</v>
      </c>
      <c r="B77" s="57" t="s">
        <v>271</v>
      </c>
      <c r="C77" s="52">
        <v>1994</v>
      </c>
      <c r="D77" s="57" t="s">
        <v>273</v>
      </c>
      <c r="E77" s="53">
        <v>40438</v>
      </c>
      <c r="F77" s="54" t="s">
        <v>39</v>
      </c>
      <c r="G77" s="55">
        <v>45193</v>
      </c>
      <c r="H77" s="52"/>
      <c r="I77" s="52"/>
      <c r="J77" s="52" t="s">
        <v>88</v>
      </c>
      <c r="K77" s="51"/>
      <c r="L77" s="51" t="s">
        <v>116</v>
      </c>
      <c r="M77" s="51" t="s">
        <v>66</v>
      </c>
      <c r="N77" s="51"/>
      <c r="O77" s="51" t="s">
        <v>25</v>
      </c>
    </row>
    <row r="78" spans="1:15" x14ac:dyDescent="0.2">
      <c r="A78" s="58" t="s">
        <v>268</v>
      </c>
      <c r="B78" s="63" t="s">
        <v>274</v>
      </c>
      <c r="C78" s="60">
        <v>1971</v>
      </c>
      <c r="D78" s="63" t="s">
        <v>275</v>
      </c>
      <c r="E78" s="61">
        <v>44981</v>
      </c>
      <c r="F78" s="62">
        <v>44981</v>
      </c>
      <c r="G78" s="55"/>
      <c r="H78" s="52" t="s">
        <v>276</v>
      </c>
      <c r="I78" s="52"/>
      <c r="J78" s="52"/>
      <c r="K78" s="51"/>
      <c r="L78" s="51" t="s">
        <v>41</v>
      </c>
      <c r="M78" s="51" t="s">
        <v>66</v>
      </c>
      <c r="N78" s="51"/>
      <c r="O78" s="51" t="s">
        <v>25</v>
      </c>
    </row>
    <row r="79" spans="1:15" x14ac:dyDescent="0.2">
      <c r="A79" s="50" t="s">
        <v>3005</v>
      </c>
      <c r="B79" s="57" t="s">
        <v>3006</v>
      </c>
      <c r="C79" s="52">
        <v>2011</v>
      </c>
      <c r="D79" s="57" t="s">
        <v>3004</v>
      </c>
      <c r="E79" s="55">
        <v>44904</v>
      </c>
      <c r="F79" s="54" t="s">
        <v>39</v>
      </c>
      <c r="G79" s="55">
        <v>45268</v>
      </c>
      <c r="H79" s="52"/>
      <c r="I79" s="52"/>
      <c r="J79" s="52" t="s">
        <v>3007</v>
      </c>
      <c r="K79" s="51"/>
      <c r="L79" s="51" t="s">
        <v>116</v>
      </c>
      <c r="M79" s="51"/>
      <c r="N79" s="51"/>
      <c r="O79" s="51" t="s">
        <v>43</v>
      </c>
    </row>
    <row r="80" spans="1:15" x14ac:dyDescent="0.2">
      <c r="A80" s="50" t="s">
        <v>277</v>
      </c>
      <c r="B80" s="51" t="s">
        <v>278</v>
      </c>
      <c r="C80" s="52">
        <v>1974</v>
      </c>
      <c r="D80" s="57" t="s">
        <v>279</v>
      </c>
      <c r="E80" s="53" t="s">
        <v>140</v>
      </c>
      <c r="F80" s="54" t="s">
        <v>39</v>
      </c>
      <c r="G80" s="55">
        <v>45103</v>
      </c>
      <c r="H80" s="52"/>
      <c r="I80" s="52" t="s">
        <v>47</v>
      </c>
      <c r="J80" s="52"/>
      <c r="K80" s="51"/>
      <c r="L80" s="51" t="s">
        <v>55</v>
      </c>
      <c r="M80" s="51" t="s">
        <v>42</v>
      </c>
      <c r="N80" s="52"/>
      <c r="O80" s="51" t="s">
        <v>155</v>
      </c>
    </row>
    <row r="81" spans="1:15" x14ac:dyDescent="0.2">
      <c r="A81" s="50" t="s">
        <v>280</v>
      </c>
      <c r="B81" s="51" t="s">
        <v>281</v>
      </c>
      <c r="C81" s="52">
        <v>1986</v>
      </c>
      <c r="D81" s="57" t="s">
        <v>282</v>
      </c>
      <c r="E81" s="53">
        <v>43474</v>
      </c>
      <c r="F81" s="54" t="s">
        <v>39</v>
      </c>
      <c r="G81" s="55">
        <v>45173</v>
      </c>
      <c r="H81" s="52"/>
      <c r="I81" s="52"/>
      <c r="J81" s="52"/>
      <c r="K81" s="51"/>
      <c r="L81" s="51" t="s">
        <v>283</v>
      </c>
      <c r="M81" s="51" t="s">
        <v>66</v>
      </c>
      <c r="N81" s="52"/>
      <c r="O81" s="51" t="s">
        <v>43</v>
      </c>
    </row>
    <row r="82" spans="1:15" x14ac:dyDescent="0.2">
      <c r="A82" s="58" t="s">
        <v>284</v>
      </c>
      <c r="B82" s="63">
        <v>426</v>
      </c>
      <c r="C82" s="60">
        <v>1927</v>
      </c>
      <c r="D82" s="63" t="s">
        <v>285</v>
      </c>
      <c r="E82" s="53">
        <v>44863</v>
      </c>
      <c r="F82" s="62">
        <v>44974</v>
      </c>
      <c r="G82" s="55"/>
      <c r="H82" s="52"/>
      <c r="I82" s="52"/>
      <c r="J82" s="52"/>
      <c r="K82" s="51"/>
      <c r="L82" s="51" t="s">
        <v>232</v>
      </c>
      <c r="M82" s="51"/>
      <c r="N82" s="52"/>
      <c r="O82" s="51" t="s">
        <v>25</v>
      </c>
    </row>
    <row r="83" spans="1:15" x14ac:dyDescent="0.2">
      <c r="A83" s="50" t="s">
        <v>284</v>
      </c>
      <c r="B83" s="57">
        <v>740</v>
      </c>
      <c r="C83" s="52">
        <v>1930</v>
      </c>
      <c r="D83" s="57"/>
      <c r="E83" s="55"/>
      <c r="F83" s="54"/>
      <c r="G83" s="55"/>
      <c r="H83" s="52" t="s">
        <v>69</v>
      </c>
      <c r="I83" s="52"/>
      <c r="J83" s="52"/>
      <c r="K83" s="51"/>
      <c r="L83" s="51" t="s">
        <v>286</v>
      </c>
      <c r="M83" s="51"/>
      <c r="N83" s="52"/>
      <c r="O83" s="51"/>
    </row>
    <row r="84" spans="1:15" x14ac:dyDescent="0.2">
      <c r="A84" s="70" t="s">
        <v>287</v>
      </c>
      <c r="B84" s="71" t="s">
        <v>288</v>
      </c>
      <c r="C84" s="72">
        <v>1926</v>
      </c>
      <c r="D84" s="71" t="s">
        <v>289</v>
      </c>
      <c r="E84" s="73">
        <v>44986</v>
      </c>
      <c r="F84" s="78">
        <v>44972</v>
      </c>
      <c r="G84" s="74"/>
      <c r="H84" s="75"/>
      <c r="I84" s="75"/>
      <c r="J84" s="76" t="s">
        <v>40</v>
      </c>
      <c r="K84" s="75"/>
      <c r="L84" s="75" t="s">
        <v>116</v>
      </c>
      <c r="M84" s="75" t="s">
        <v>42</v>
      </c>
      <c r="N84" s="75"/>
      <c r="O84" s="75" t="s">
        <v>25</v>
      </c>
    </row>
    <row r="85" spans="1:15" x14ac:dyDescent="0.2">
      <c r="A85" s="50" t="s">
        <v>290</v>
      </c>
      <c r="B85" s="57" t="s">
        <v>291</v>
      </c>
      <c r="C85" s="52">
        <v>1924</v>
      </c>
      <c r="D85" s="57" t="s">
        <v>292</v>
      </c>
      <c r="E85" s="55"/>
      <c r="F85" s="54"/>
      <c r="G85" s="55"/>
      <c r="H85" s="52"/>
      <c r="I85" s="52"/>
      <c r="J85" s="52"/>
      <c r="K85" s="51"/>
      <c r="L85" s="51"/>
      <c r="M85" s="51"/>
      <c r="N85" s="51"/>
      <c r="O85" s="51"/>
    </row>
    <row r="86" spans="1:15" x14ac:dyDescent="0.2">
      <c r="A86" s="50" t="s">
        <v>293</v>
      </c>
      <c r="B86" s="51" t="s">
        <v>294</v>
      </c>
      <c r="C86" s="52">
        <v>1987</v>
      </c>
      <c r="D86" s="57" t="s">
        <v>295</v>
      </c>
      <c r="E86" s="53" t="s">
        <v>140</v>
      </c>
      <c r="F86" s="54" t="s">
        <v>39</v>
      </c>
      <c r="G86" s="55" t="s">
        <v>296</v>
      </c>
      <c r="H86" s="52"/>
      <c r="I86" s="52"/>
      <c r="J86" s="52"/>
      <c r="K86" s="51"/>
      <c r="L86" s="51"/>
      <c r="M86" s="51" t="s">
        <v>42</v>
      </c>
      <c r="N86" s="51"/>
      <c r="O86" s="51" t="s">
        <v>155</v>
      </c>
    </row>
    <row r="87" spans="1:15" x14ac:dyDescent="0.2">
      <c r="A87" s="50" t="s">
        <v>297</v>
      </c>
      <c r="B87" s="51" t="s">
        <v>298</v>
      </c>
      <c r="C87" s="52">
        <v>1923</v>
      </c>
      <c r="D87" s="57" t="s">
        <v>299</v>
      </c>
      <c r="E87" s="53" t="s">
        <v>300</v>
      </c>
      <c r="F87" s="54" t="s">
        <v>39</v>
      </c>
      <c r="G87" s="55" t="s">
        <v>53</v>
      </c>
      <c r="H87" s="56">
        <v>595</v>
      </c>
      <c r="I87" s="52"/>
      <c r="J87" s="52" t="s">
        <v>40</v>
      </c>
      <c r="K87" s="51"/>
      <c r="L87" s="51" t="s">
        <v>232</v>
      </c>
      <c r="M87" s="51" t="s">
        <v>42</v>
      </c>
      <c r="N87" s="52"/>
      <c r="O87" s="51" t="s">
        <v>43</v>
      </c>
    </row>
    <row r="88" spans="1:15" x14ac:dyDescent="0.2">
      <c r="A88" s="50" t="s">
        <v>301</v>
      </c>
      <c r="B88" s="51" t="s">
        <v>302</v>
      </c>
      <c r="C88" s="52">
        <v>1982</v>
      </c>
      <c r="D88" s="57" t="s">
        <v>303</v>
      </c>
      <c r="E88" s="53" t="s">
        <v>140</v>
      </c>
      <c r="F88" s="54" t="s">
        <v>39</v>
      </c>
      <c r="G88" s="55" t="s">
        <v>304</v>
      </c>
      <c r="H88" s="52"/>
      <c r="I88" s="52"/>
      <c r="J88" s="52" t="s">
        <v>48</v>
      </c>
      <c r="K88" s="51"/>
      <c r="L88" s="51"/>
      <c r="M88" s="51" t="s">
        <v>42</v>
      </c>
      <c r="N88" s="51"/>
      <c r="O88" s="51" t="s">
        <v>155</v>
      </c>
    </row>
    <row r="89" spans="1:15" x14ac:dyDescent="0.2">
      <c r="A89" s="50" t="s">
        <v>305</v>
      </c>
      <c r="B89" s="51" t="s">
        <v>306</v>
      </c>
      <c r="C89" s="52">
        <v>2002</v>
      </c>
      <c r="D89" s="57" t="s">
        <v>307</v>
      </c>
      <c r="E89" s="53" t="s">
        <v>308</v>
      </c>
      <c r="F89" s="54" t="s">
        <v>39</v>
      </c>
      <c r="G89" s="55" t="s">
        <v>309</v>
      </c>
      <c r="H89" s="52"/>
      <c r="I89" s="52"/>
      <c r="J89" s="52" t="s">
        <v>70</v>
      </c>
      <c r="K89" s="51"/>
      <c r="L89" s="51" t="s">
        <v>171</v>
      </c>
      <c r="M89" s="51" t="s">
        <v>66</v>
      </c>
      <c r="N89" s="51"/>
      <c r="O89" s="51" t="s">
        <v>25</v>
      </c>
    </row>
    <row r="90" spans="1:15" x14ac:dyDescent="0.2">
      <c r="A90" s="50" t="s">
        <v>305</v>
      </c>
      <c r="B90" s="57" t="s">
        <v>310</v>
      </c>
      <c r="C90" s="52">
        <v>1993</v>
      </c>
      <c r="D90" s="57" t="s">
        <v>311</v>
      </c>
      <c r="E90" s="55"/>
      <c r="F90" s="54"/>
      <c r="G90" s="55"/>
      <c r="H90" s="52"/>
      <c r="I90" s="52"/>
      <c r="J90" s="52" t="s">
        <v>70</v>
      </c>
      <c r="K90" s="51"/>
      <c r="L90" s="51"/>
      <c r="M90" s="51" t="s">
        <v>42</v>
      </c>
      <c r="N90" s="51"/>
      <c r="O90" s="51"/>
    </row>
    <row r="91" spans="1:15" x14ac:dyDescent="0.2">
      <c r="A91" s="50" t="s">
        <v>305</v>
      </c>
      <c r="B91" s="57" t="s">
        <v>310</v>
      </c>
      <c r="C91" s="52">
        <v>1993</v>
      </c>
      <c r="D91" s="57" t="s">
        <v>312</v>
      </c>
      <c r="E91" s="55"/>
      <c r="F91" s="54"/>
      <c r="G91" s="55"/>
      <c r="H91" s="52"/>
      <c r="I91" s="52"/>
      <c r="J91" s="52" t="s">
        <v>70</v>
      </c>
      <c r="K91" s="51"/>
      <c r="L91" s="51" t="s">
        <v>41</v>
      </c>
      <c r="M91" s="51" t="s">
        <v>42</v>
      </c>
      <c r="N91" s="51"/>
      <c r="O91" s="51"/>
    </row>
    <row r="92" spans="1:15" x14ac:dyDescent="0.2">
      <c r="A92" s="50" t="s">
        <v>305</v>
      </c>
      <c r="B92" s="57" t="s">
        <v>310</v>
      </c>
      <c r="C92" s="52">
        <v>1993</v>
      </c>
      <c r="D92" s="57" t="s">
        <v>313</v>
      </c>
      <c r="E92" s="55"/>
      <c r="F92" s="54"/>
      <c r="G92" s="55"/>
      <c r="H92" s="52"/>
      <c r="I92" s="52"/>
      <c r="J92" s="52" t="s">
        <v>70</v>
      </c>
      <c r="K92" s="51"/>
      <c r="L92" s="51" t="s">
        <v>41</v>
      </c>
      <c r="M92" s="51" t="s">
        <v>42</v>
      </c>
      <c r="N92" s="51"/>
      <c r="O92" s="51"/>
    </row>
    <row r="93" spans="1:15" x14ac:dyDescent="0.2">
      <c r="A93" s="58" t="s">
        <v>314</v>
      </c>
      <c r="B93" s="63" t="s">
        <v>3019</v>
      </c>
      <c r="C93" s="60">
        <v>1998</v>
      </c>
      <c r="D93" s="63" t="s">
        <v>3020</v>
      </c>
      <c r="E93" s="61">
        <v>45005</v>
      </c>
      <c r="F93" s="62">
        <v>45124</v>
      </c>
      <c r="G93" s="55"/>
      <c r="H93" s="52" t="s">
        <v>3021</v>
      </c>
      <c r="I93" s="52"/>
      <c r="J93" s="52" t="s">
        <v>54</v>
      </c>
      <c r="K93" s="51"/>
      <c r="L93" s="51"/>
      <c r="M93" s="51" t="s">
        <v>441</v>
      </c>
      <c r="N93" s="51"/>
      <c r="O93" s="51" t="s">
        <v>25</v>
      </c>
    </row>
    <row r="94" spans="1:15" x14ac:dyDescent="0.2">
      <c r="A94" s="50" t="s">
        <v>314</v>
      </c>
      <c r="B94" s="57" t="s">
        <v>3016</v>
      </c>
      <c r="C94" s="52">
        <v>2008</v>
      </c>
      <c r="D94" s="57" t="s">
        <v>3017</v>
      </c>
      <c r="E94" s="55">
        <v>44699</v>
      </c>
      <c r="F94" s="54" t="s">
        <v>39</v>
      </c>
      <c r="G94" s="55">
        <v>45115</v>
      </c>
      <c r="H94" s="56">
        <v>245</v>
      </c>
      <c r="I94" s="52"/>
      <c r="J94" s="52" t="s">
        <v>54</v>
      </c>
      <c r="K94" s="51"/>
      <c r="L94" s="51" t="s">
        <v>3018</v>
      </c>
      <c r="M94" s="51" t="s">
        <v>42</v>
      </c>
      <c r="N94" s="51"/>
      <c r="O94" s="51" t="s">
        <v>25</v>
      </c>
    </row>
    <row r="95" spans="1:15" x14ac:dyDescent="0.2">
      <c r="A95" s="58" t="s">
        <v>314</v>
      </c>
      <c r="B95" s="63" t="s">
        <v>315</v>
      </c>
      <c r="C95" s="60">
        <v>1980</v>
      </c>
      <c r="D95" s="63" t="s">
        <v>316</v>
      </c>
      <c r="E95" s="61">
        <v>45021</v>
      </c>
      <c r="F95" s="62">
        <v>45203</v>
      </c>
      <c r="G95" s="55"/>
      <c r="H95" s="56">
        <v>245</v>
      </c>
      <c r="I95" s="52"/>
      <c r="J95" s="52" t="s">
        <v>112</v>
      </c>
      <c r="K95" s="51"/>
      <c r="L95" s="51" t="s">
        <v>49</v>
      </c>
      <c r="M95" s="51"/>
      <c r="N95" s="51"/>
      <c r="O95" s="51" t="s">
        <v>25</v>
      </c>
    </row>
    <row r="96" spans="1:15" x14ac:dyDescent="0.2">
      <c r="A96" s="50" t="s">
        <v>317</v>
      </c>
      <c r="B96" s="51" t="s">
        <v>331</v>
      </c>
      <c r="C96" s="52">
        <v>1979</v>
      </c>
      <c r="D96" s="57" t="s">
        <v>332</v>
      </c>
      <c r="E96" s="53" t="s">
        <v>140</v>
      </c>
      <c r="F96" s="54" t="s">
        <v>39</v>
      </c>
      <c r="G96" s="55" t="s">
        <v>304</v>
      </c>
      <c r="H96" s="52"/>
      <c r="I96" s="52"/>
      <c r="J96" s="52" t="s">
        <v>319</v>
      </c>
      <c r="K96" s="51"/>
      <c r="L96" s="51"/>
      <c r="M96" s="51" t="s">
        <v>333</v>
      </c>
      <c r="N96" s="51"/>
      <c r="O96" s="51" t="s">
        <v>155</v>
      </c>
    </row>
    <row r="97" spans="1:15" x14ac:dyDescent="0.2">
      <c r="A97" s="50" t="s">
        <v>317</v>
      </c>
      <c r="B97" s="51"/>
      <c r="C97" s="52">
        <v>1976</v>
      </c>
      <c r="D97" s="57" t="s">
        <v>318</v>
      </c>
      <c r="E97" s="53">
        <v>38319</v>
      </c>
      <c r="F97" s="54" t="s">
        <v>39</v>
      </c>
      <c r="G97" s="55">
        <v>45110</v>
      </c>
      <c r="H97" s="52"/>
      <c r="I97" s="52"/>
      <c r="J97" s="52" t="s">
        <v>319</v>
      </c>
      <c r="K97" s="51"/>
      <c r="L97" s="51"/>
      <c r="M97" s="51" t="s">
        <v>66</v>
      </c>
      <c r="N97" s="51"/>
      <c r="O97" s="51" t="s">
        <v>43</v>
      </c>
    </row>
    <row r="98" spans="1:15" x14ac:dyDescent="0.2">
      <c r="A98" s="50" t="s">
        <v>317</v>
      </c>
      <c r="B98" s="57" t="s">
        <v>320</v>
      </c>
      <c r="C98" s="52">
        <v>1973</v>
      </c>
      <c r="D98" s="57" t="s">
        <v>321</v>
      </c>
      <c r="E98" s="53">
        <v>38016</v>
      </c>
      <c r="F98" s="54" t="s">
        <v>39</v>
      </c>
      <c r="G98" s="55">
        <v>45155</v>
      </c>
      <c r="H98" s="52"/>
      <c r="I98" s="52"/>
      <c r="J98" s="52" t="s">
        <v>319</v>
      </c>
      <c r="K98" s="51"/>
      <c r="L98" s="51"/>
      <c r="M98" s="51" t="s">
        <v>66</v>
      </c>
      <c r="N98" s="51"/>
      <c r="O98" s="51" t="s">
        <v>25</v>
      </c>
    </row>
    <row r="99" spans="1:15" x14ac:dyDescent="0.2">
      <c r="A99" s="50" t="s">
        <v>317</v>
      </c>
      <c r="B99" s="57" t="s">
        <v>322</v>
      </c>
      <c r="C99" s="52">
        <v>1986</v>
      </c>
      <c r="D99" s="57" t="s">
        <v>323</v>
      </c>
      <c r="E99" s="53">
        <v>39619</v>
      </c>
      <c r="F99" s="54" t="s">
        <v>39</v>
      </c>
      <c r="G99" s="55">
        <v>45198</v>
      </c>
      <c r="H99" s="52"/>
      <c r="I99" s="52"/>
      <c r="J99" s="52" t="s">
        <v>319</v>
      </c>
      <c r="K99" s="51"/>
      <c r="L99" s="51" t="s">
        <v>116</v>
      </c>
      <c r="M99" s="51" t="s">
        <v>66</v>
      </c>
      <c r="N99" s="52"/>
      <c r="O99" s="51" t="s">
        <v>25</v>
      </c>
    </row>
    <row r="100" spans="1:15" x14ac:dyDescent="0.2">
      <c r="A100" s="50" t="s">
        <v>317</v>
      </c>
      <c r="B100" s="57" t="s">
        <v>324</v>
      </c>
      <c r="C100" s="52">
        <v>1976</v>
      </c>
      <c r="D100" s="57" t="s">
        <v>325</v>
      </c>
      <c r="E100" s="53">
        <v>38758</v>
      </c>
      <c r="F100" s="54" t="s">
        <v>39</v>
      </c>
      <c r="G100" s="55">
        <v>45316</v>
      </c>
      <c r="H100" s="52"/>
      <c r="I100" s="52"/>
      <c r="J100" s="52" t="s">
        <v>319</v>
      </c>
      <c r="K100" s="51"/>
      <c r="L100" s="51" t="s">
        <v>116</v>
      </c>
      <c r="M100" s="51" t="s">
        <v>42</v>
      </c>
      <c r="N100" s="51"/>
      <c r="O100" s="51" t="s">
        <v>25</v>
      </c>
    </row>
    <row r="101" spans="1:15" x14ac:dyDescent="0.2">
      <c r="A101" s="50" t="s">
        <v>317</v>
      </c>
      <c r="B101" s="57" t="s">
        <v>334</v>
      </c>
      <c r="C101" s="52">
        <v>1981</v>
      </c>
      <c r="D101" s="57" t="s">
        <v>335</v>
      </c>
      <c r="E101" s="55"/>
      <c r="F101" s="54"/>
      <c r="G101" s="55"/>
      <c r="H101" s="52"/>
      <c r="I101" s="52"/>
      <c r="J101" s="52" t="s">
        <v>319</v>
      </c>
      <c r="K101" s="51"/>
      <c r="L101" s="51" t="s">
        <v>336</v>
      </c>
      <c r="M101" s="51" t="s">
        <v>66</v>
      </c>
      <c r="N101" s="51" t="s">
        <v>337</v>
      </c>
      <c r="O101" s="51"/>
    </row>
    <row r="102" spans="1:15" x14ac:dyDescent="0.2">
      <c r="A102" s="50" t="s">
        <v>317</v>
      </c>
      <c r="B102" s="57" t="s">
        <v>326</v>
      </c>
      <c r="C102" s="52">
        <v>1998</v>
      </c>
      <c r="D102" s="57" t="s">
        <v>347</v>
      </c>
      <c r="E102" s="55"/>
      <c r="F102" s="54"/>
      <c r="G102" s="55"/>
      <c r="H102" s="52"/>
      <c r="I102" s="52"/>
      <c r="J102" s="52" t="s">
        <v>319</v>
      </c>
      <c r="K102" s="51"/>
      <c r="L102" s="51" t="s">
        <v>329</v>
      </c>
      <c r="M102" s="51" t="s">
        <v>42</v>
      </c>
      <c r="N102" s="51" t="s">
        <v>348</v>
      </c>
      <c r="O102" s="51"/>
    </row>
    <row r="103" spans="1:15" x14ac:dyDescent="0.2">
      <c r="A103" s="50" t="s">
        <v>317</v>
      </c>
      <c r="B103" s="57" t="s">
        <v>338</v>
      </c>
      <c r="C103" s="52">
        <v>1988</v>
      </c>
      <c r="D103" s="57" t="s">
        <v>339</v>
      </c>
      <c r="E103" s="55"/>
      <c r="F103" s="54"/>
      <c r="G103" s="55"/>
      <c r="H103" s="52"/>
      <c r="I103" s="52"/>
      <c r="J103" s="52" t="s">
        <v>319</v>
      </c>
      <c r="K103" s="51"/>
      <c r="L103" s="51"/>
      <c r="M103" s="51" t="s">
        <v>66</v>
      </c>
      <c r="N103" s="51"/>
      <c r="O103" s="51"/>
    </row>
    <row r="104" spans="1:15" x14ac:dyDescent="0.2">
      <c r="A104" s="50" t="s">
        <v>317</v>
      </c>
      <c r="B104" s="57" t="s">
        <v>345</v>
      </c>
      <c r="C104" s="52">
        <v>1996</v>
      </c>
      <c r="D104" s="57" t="s">
        <v>346</v>
      </c>
      <c r="E104" s="55"/>
      <c r="F104" s="54"/>
      <c r="G104" s="55"/>
      <c r="H104" s="52"/>
      <c r="I104" s="52"/>
      <c r="J104" s="52" t="s">
        <v>319</v>
      </c>
      <c r="K104" s="51"/>
      <c r="L104" s="51"/>
      <c r="M104" s="51" t="s">
        <v>66</v>
      </c>
      <c r="N104" s="51"/>
      <c r="O104" s="51"/>
    </row>
    <row r="105" spans="1:15" x14ac:dyDescent="0.2">
      <c r="A105" s="50" t="s">
        <v>317</v>
      </c>
      <c r="B105" s="57" t="s">
        <v>343</v>
      </c>
      <c r="C105" s="52">
        <v>1996</v>
      </c>
      <c r="D105" s="57" t="s">
        <v>344</v>
      </c>
      <c r="E105" s="55"/>
      <c r="F105" s="54"/>
      <c r="G105" s="55"/>
      <c r="H105" s="52"/>
      <c r="I105" s="52"/>
      <c r="J105" s="52" t="s">
        <v>319</v>
      </c>
      <c r="K105" s="51"/>
      <c r="L105" s="51"/>
      <c r="M105" s="51" t="s">
        <v>66</v>
      </c>
      <c r="N105" s="51"/>
      <c r="O105" s="51"/>
    </row>
    <row r="106" spans="1:15" x14ac:dyDescent="0.2">
      <c r="A106" s="58" t="s">
        <v>317</v>
      </c>
      <c r="B106" s="63" t="s">
        <v>340</v>
      </c>
      <c r="C106" s="60">
        <v>1996</v>
      </c>
      <c r="D106" s="63" t="s">
        <v>341</v>
      </c>
      <c r="E106" s="61">
        <v>45005</v>
      </c>
      <c r="F106" s="62" t="s">
        <v>328</v>
      </c>
      <c r="G106" s="55"/>
      <c r="H106" s="52"/>
      <c r="I106" s="52"/>
      <c r="J106" s="52" t="s">
        <v>319</v>
      </c>
      <c r="K106" s="51"/>
      <c r="L106" s="51" t="s">
        <v>329</v>
      </c>
      <c r="M106" s="51" t="s">
        <v>66</v>
      </c>
      <c r="N106" s="51"/>
      <c r="O106" s="51" t="s">
        <v>342</v>
      </c>
    </row>
    <row r="107" spans="1:15" x14ac:dyDescent="0.2">
      <c r="A107" s="58" t="s">
        <v>317</v>
      </c>
      <c r="B107" s="63" t="s">
        <v>326</v>
      </c>
      <c r="C107" s="60">
        <v>1998</v>
      </c>
      <c r="D107" s="63" t="s">
        <v>327</v>
      </c>
      <c r="E107" s="61">
        <v>45084</v>
      </c>
      <c r="F107" s="62">
        <v>45005</v>
      </c>
      <c r="G107" s="55"/>
      <c r="H107" s="52"/>
      <c r="I107" s="52"/>
      <c r="J107" s="52" t="s">
        <v>319</v>
      </c>
      <c r="K107" s="51"/>
      <c r="L107" s="51" t="s">
        <v>329</v>
      </c>
      <c r="M107" s="51" t="s">
        <v>42</v>
      </c>
      <c r="N107" s="51" t="s">
        <v>330</v>
      </c>
      <c r="O107" s="51" t="s">
        <v>25</v>
      </c>
    </row>
    <row r="108" spans="1:15" x14ac:dyDescent="0.2">
      <c r="A108" s="50" t="s">
        <v>349</v>
      </c>
      <c r="B108" s="57" t="s">
        <v>350</v>
      </c>
      <c r="C108" s="52">
        <v>1978</v>
      </c>
      <c r="D108" s="57" t="s">
        <v>351</v>
      </c>
      <c r="E108" s="53">
        <v>44635</v>
      </c>
      <c r="F108" s="54" t="s">
        <v>39</v>
      </c>
      <c r="G108" s="55">
        <v>45214</v>
      </c>
      <c r="H108" s="52"/>
      <c r="I108" s="52"/>
      <c r="J108" s="52" t="s">
        <v>70</v>
      </c>
      <c r="K108" s="51"/>
      <c r="L108" s="51" t="s">
        <v>352</v>
      </c>
      <c r="M108" s="51" t="s">
        <v>42</v>
      </c>
      <c r="N108" s="51"/>
      <c r="O108" s="51" t="s">
        <v>25</v>
      </c>
    </row>
    <row r="109" spans="1:15" x14ac:dyDescent="0.2">
      <c r="A109" s="58" t="s">
        <v>349</v>
      </c>
      <c r="B109" s="63" t="s">
        <v>353</v>
      </c>
      <c r="C109" s="60">
        <v>2014</v>
      </c>
      <c r="D109" s="63" t="s">
        <v>354</v>
      </c>
      <c r="E109" s="61">
        <v>45233</v>
      </c>
      <c r="F109" s="54" t="s">
        <v>39</v>
      </c>
      <c r="G109" s="55">
        <v>45262</v>
      </c>
      <c r="H109" s="52"/>
      <c r="I109" s="52"/>
      <c r="J109" s="52" t="s">
        <v>70</v>
      </c>
      <c r="K109" s="51"/>
      <c r="L109" s="51" t="s">
        <v>76</v>
      </c>
      <c r="M109" s="51" t="s">
        <v>42</v>
      </c>
      <c r="N109" s="51"/>
      <c r="O109" s="51" t="s">
        <v>25</v>
      </c>
    </row>
    <row r="110" spans="1:15" x14ac:dyDescent="0.2">
      <c r="A110" s="50" t="s">
        <v>355</v>
      </c>
      <c r="B110" s="51" t="s">
        <v>361</v>
      </c>
      <c r="C110" s="52">
        <v>1973</v>
      </c>
      <c r="D110" s="57" t="s">
        <v>362</v>
      </c>
      <c r="E110" s="53" t="s">
        <v>363</v>
      </c>
      <c r="F110" s="54" t="s">
        <v>39</v>
      </c>
      <c r="G110" s="55">
        <v>44994</v>
      </c>
      <c r="H110" s="52"/>
      <c r="I110" s="52"/>
      <c r="J110" s="52" t="s">
        <v>54</v>
      </c>
      <c r="K110" s="51"/>
      <c r="L110" s="51" t="s">
        <v>100</v>
      </c>
      <c r="M110" s="51" t="s">
        <v>42</v>
      </c>
      <c r="N110" s="51"/>
      <c r="O110" s="51" t="s">
        <v>25</v>
      </c>
    </row>
    <row r="111" spans="1:15" x14ac:dyDescent="0.2">
      <c r="A111" s="50" t="s">
        <v>355</v>
      </c>
      <c r="B111" s="51" t="s">
        <v>356</v>
      </c>
      <c r="C111" s="52">
        <v>2003</v>
      </c>
      <c r="D111" s="57" t="s">
        <v>364</v>
      </c>
      <c r="E111" s="53">
        <v>41733</v>
      </c>
      <c r="F111" s="54" t="s">
        <v>39</v>
      </c>
      <c r="G111" s="55">
        <v>45019</v>
      </c>
      <c r="H111" s="56">
        <v>295</v>
      </c>
      <c r="I111" s="52"/>
      <c r="J111" s="52" t="s">
        <v>40</v>
      </c>
      <c r="K111" s="51"/>
      <c r="L111" s="51" t="s">
        <v>60</v>
      </c>
      <c r="M111" s="51" t="s">
        <v>42</v>
      </c>
      <c r="N111" s="51"/>
      <c r="O111" s="51" t="s">
        <v>43</v>
      </c>
    </row>
    <row r="112" spans="1:15" x14ac:dyDescent="0.2">
      <c r="A112" s="50" t="s">
        <v>355</v>
      </c>
      <c r="B112" s="51" t="s">
        <v>365</v>
      </c>
      <c r="C112" s="52">
        <v>1971</v>
      </c>
      <c r="D112" s="57" t="s">
        <v>366</v>
      </c>
      <c r="E112" s="53">
        <v>42131</v>
      </c>
      <c r="F112" s="54" t="s">
        <v>39</v>
      </c>
      <c r="G112" s="55">
        <v>45023</v>
      </c>
      <c r="H112" s="52"/>
      <c r="I112" s="52"/>
      <c r="J112" s="52"/>
      <c r="K112" s="51"/>
      <c r="L112" s="51" t="s">
        <v>55</v>
      </c>
      <c r="M112" s="51" t="s">
        <v>42</v>
      </c>
      <c r="N112" s="51"/>
      <c r="O112" s="51" t="s">
        <v>25</v>
      </c>
    </row>
    <row r="113" spans="1:15" x14ac:dyDescent="0.2">
      <c r="A113" s="50" t="s">
        <v>355</v>
      </c>
      <c r="B113" s="51" t="s">
        <v>356</v>
      </c>
      <c r="C113" s="52">
        <v>1972</v>
      </c>
      <c r="D113" s="57" t="s">
        <v>378</v>
      </c>
      <c r="E113" s="53">
        <v>40365</v>
      </c>
      <c r="F113" s="54" t="s">
        <v>39</v>
      </c>
      <c r="G113" s="55" t="s">
        <v>379</v>
      </c>
      <c r="H113" s="52"/>
      <c r="I113" s="52"/>
      <c r="J113" s="52"/>
      <c r="K113" s="51"/>
      <c r="L113" s="51" t="s">
        <v>171</v>
      </c>
      <c r="M113" s="51" t="s">
        <v>42</v>
      </c>
      <c r="N113" s="51"/>
      <c r="O113" s="51" t="s">
        <v>25</v>
      </c>
    </row>
    <row r="114" spans="1:15" x14ac:dyDescent="0.2">
      <c r="A114" s="50" t="s">
        <v>355</v>
      </c>
      <c r="B114" s="51" t="s">
        <v>380</v>
      </c>
      <c r="C114" s="52">
        <v>1974</v>
      </c>
      <c r="D114" s="57" t="s">
        <v>381</v>
      </c>
      <c r="E114" s="53" t="s">
        <v>140</v>
      </c>
      <c r="F114" s="54" t="s">
        <v>39</v>
      </c>
      <c r="G114" s="55" t="s">
        <v>382</v>
      </c>
      <c r="H114" s="52"/>
      <c r="I114" s="52"/>
      <c r="J114" s="52"/>
      <c r="K114" s="51"/>
      <c r="L114" s="51" t="s">
        <v>41</v>
      </c>
      <c r="M114" s="51" t="s">
        <v>42</v>
      </c>
      <c r="N114" s="52"/>
      <c r="O114" s="51" t="s">
        <v>155</v>
      </c>
    </row>
    <row r="115" spans="1:15" x14ac:dyDescent="0.2">
      <c r="A115" s="50" t="s">
        <v>355</v>
      </c>
      <c r="B115" s="57"/>
      <c r="C115" s="52">
        <v>1968</v>
      </c>
      <c r="D115" s="57" t="s">
        <v>367</v>
      </c>
      <c r="E115" s="53" t="s">
        <v>368</v>
      </c>
      <c r="F115" s="54" t="s">
        <v>39</v>
      </c>
      <c r="G115" s="55">
        <v>45092</v>
      </c>
      <c r="H115" s="52"/>
      <c r="I115" s="52"/>
      <c r="J115" s="52"/>
      <c r="K115" s="51"/>
      <c r="L115" s="51" t="s">
        <v>41</v>
      </c>
      <c r="M115" s="51" t="s">
        <v>42</v>
      </c>
      <c r="N115" s="51"/>
      <c r="O115" s="51" t="s">
        <v>25</v>
      </c>
    </row>
    <row r="116" spans="1:15" x14ac:dyDescent="0.2">
      <c r="A116" s="58" t="s">
        <v>355</v>
      </c>
      <c r="B116" s="63" t="s">
        <v>356</v>
      </c>
      <c r="C116" s="60">
        <v>2000</v>
      </c>
      <c r="D116" s="63" t="s">
        <v>372</v>
      </c>
      <c r="E116" s="61">
        <v>45309</v>
      </c>
      <c r="F116" s="62">
        <v>45309</v>
      </c>
      <c r="G116" s="55"/>
      <c r="H116" s="52"/>
      <c r="I116" s="52"/>
      <c r="J116" s="52"/>
      <c r="K116" s="51"/>
      <c r="L116" s="51" t="s">
        <v>171</v>
      </c>
      <c r="M116" s="51" t="s">
        <v>3015</v>
      </c>
      <c r="N116" s="51"/>
      <c r="O116" s="51" t="s">
        <v>25</v>
      </c>
    </row>
    <row r="117" spans="1:15" x14ac:dyDescent="0.2">
      <c r="A117" s="50" t="s">
        <v>355</v>
      </c>
      <c r="B117" s="57" t="s">
        <v>356</v>
      </c>
      <c r="C117" s="52">
        <v>1973</v>
      </c>
      <c r="D117" s="57" t="s">
        <v>369</v>
      </c>
      <c r="E117" s="53">
        <v>38443</v>
      </c>
      <c r="F117" s="54" t="s">
        <v>39</v>
      </c>
      <c r="G117" s="55">
        <v>45097</v>
      </c>
      <c r="H117" s="52"/>
      <c r="I117" s="52"/>
      <c r="J117" s="52"/>
      <c r="K117" s="51"/>
      <c r="L117" s="51" t="s">
        <v>60</v>
      </c>
      <c r="M117" s="51" t="s">
        <v>42</v>
      </c>
      <c r="N117" s="51"/>
      <c r="O117" s="51" t="s">
        <v>25</v>
      </c>
    </row>
    <row r="118" spans="1:15" x14ac:dyDescent="0.2">
      <c r="A118" s="50" t="s">
        <v>355</v>
      </c>
      <c r="B118" s="51" t="s">
        <v>356</v>
      </c>
      <c r="C118" s="52">
        <v>2000</v>
      </c>
      <c r="D118" s="57" t="s">
        <v>370</v>
      </c>
      <c r="E118" s="53">
        <v>43023</v>
      </c>
      <c r="F118" s="54" t="s">
        <v>39</v>
      </c>
      <c r="G118" s="55">
        <v>45112</v>
      </c>
      <c r="H118" s="52"/>
      <c r="I118" s="52"/>
      <c r="J118" s="52"/>
      <c r="K118" s="51"/>
      <c r="L118" s="51" t="s">
        <v>171</v>
      </c>
      <c r="M118" s="51" t="s">
        <v>42</v>
      </c>
      <c r="N118" s="51"/>
      <c r="O118" s="51" t="s">
        <v>25</v>
      </c>
    </row>
    <row r="119" spans="1:15" x14ac:dyDescent="0.2">
      <c r="A119" s="58" t="s">
        <v>355</v>
      </c>
      <c r="B119" s="59" t="s">
        <v>356</v>
      </c>
      <c r="C119" s="60">
        <v>1980</v>
      </c>
      <c r="D119" s="63" t="s">
        <v>371</v>
      </c>
      <c r="E119" s="61">
        <v>45092</v>
      </c>
      <c r="F119" s="54" t="s">
        <v>39</v>
      </c>
      <c r="G119" s="55">
        <v>45132</v>
      </c>
      <c r="H119" s="56">
        <v>345</v>
      </c>
      <c r="I119" s="52"/>
      <c r="J119" s="52" t="s">
        <v>40</v>
      </c>
      <c r="K119" s="51"/>
      <c r="L119" s="51" t="s">
        <v>60</v>
      </c>
      <c r="M119" s="51" t="s">
        <v>42</v>
      </c>
      <c r="N119" s="51"/>
      <c r="O119" s="51" t="s">
        <v>43</v>
      </c>
    </row>
    <row r="120" spans="1:15" x14ac:dyDescent="0.2">
      <c r="A120" s="50" t="s">
        <v>355</v>
      </c>
      <c r="B120" s="57" t="s">
        <v>356</v>
      </c>
      <c r="C120" s="52">
        <v>2000</v>
      </c>
      <c r="D120" s="57" t="s">
        <v>372</v>
      </c>
      <c r="E120" s="53">
        <v>44911</v>
      </c>
      <c r="F120" s="54" t="s">
        <v>39</v>
      </c>
      <c r="G120" s="55">
        <v>45171</v>
      </c>
      <c r="H120" s="52"/>
      <c r="I120" s="52"/>
      <c r="J120" s="52"/>
      <c r="K120" s="51"/>
      <c r="L120" s="51" t="s">
        <v>171</v>
      </c>
      <c r="M120" s="51" t="s">
        <v>42</v>
      </c>
      <c r="N120" s="51"/>
      <c r="O120" s="51" t="s">
        <v>25</v>
      </c>
    </row>
    <row r="121" spans="1:15" x14ac:dyDescent="0.2">
      <c r="A121" s="50" t="s">
        <v>355</v>
      </c>
      <c r="B121" s="57" t="s">
        <v>356</v>
      </c>
      <c r="C121" s="52">
        <v>2000</v>
      </c>
      <c r="D121" s="57" t="s">
        <v>373</v>
      </c>
      <c r="E121" s="53">
        <v>44813</v>
      </c>
      <c r="F121" s="54" t="s">
        <v>39</v>
      </c>
      <c r="G121" s="55">
        <v>45177</v>
      </c>
      <c r="H121" s="52"/>
      <c r="I121" s="52"/>
      <c r="J121" s="52"/>
      <c r="K121" s="51"/>
      <c r="L121" s="51" t="s">
        <v>65</v>
      </c>
      <c r="M121" s="51" t="s">
        <v>96</v>
      </c>
      <c r="N121" s="51"/>
      <c r="O121" s="51" t="s">
        <v>25</v>
      </c>
    </row>
    <row r="122" spans="1:15" x14ac:dyDescent="0.2">
      <c r="A122" s="50" t="s">
        <v>355</v>
      </c>
      <c r="B122" s="51" t="s">
        <v>356</v>
      </c>
      <c r="C122" s="52">
        <v>1970</v>
      </c>
      <c r="D122" s="57" t="s">
        <v>374</v>
      </c>
      <c r="E122" s="53" t="s">
        <v>140</v>
      </c>
      <c r="F122" s="54" t="s">
        <v>39</v>
      </c>
      <c r="G122" s="55">
        <v>45216</v>
      </c>
      <c r="H122" s="52"/>
      <c r="I122" s="52"/>
      <c r="J122" s="52" t="s">
        <v>48</v>
      </c>
      <c r="K122" s="51"/>
      <c r="L122" s="51" t="s">
        <v>60</v>
      </c>
      <c r="M122" s="51" t="s">
        <v>42</v>
      </c>
      <c r="N122" s="51"/>
      <c r="O122" s="51" t="s">
        <v>155</v>
      </c>
    </row>
    <row r="123" spans="1:15" x14ac:dyDescent="0.2">
      <c r="A123" s="50" t="s">
        <v>355</v>
      </c>
      <c r="B123" s="51" t="s">
        <v>375</v>
      </c>
      <c r="C123" s="52">
        <v>1971</v>
      </c>
      <c r="D123" s="57" t="s">
        <v>376</v>
      </c>
      <c r="E123" s="53">
        <v>35969</v>
      </c>
      <c r="F123" s="54" t="s">
        <v>39</v>
      </c>
      <c r="G123" s="55">
        <v>45218</v>
      </c>
      <c r="H123" s="52"/>
      <c r="I123" s="52"/>
      <c r="J123" s="52"/>
      <c r="K123" s="51"/>
      <c r="L123" s="51" t="s">
        <v>55</v>
      </c>
      <c r="M123" s="51" t="s">
        <v>66</v>
      </c>
      <c r="N123" s="51"/>
      <c r="O123" s="51" t="s">
        <v>25</v>
      </c>
    </row>
    <row r="124" spans="1:15" x14ac:dyDescent="0.2">
      <c r="A124" s="50" t="s">
        <v>355</v>
      </c>
      <c r="B124" s="57" t="s">
        <v>356</v>
      </c>
      <c r="C124" s="52">
        <v>1969</v>
      </c>
      <c r="D124" s="57" t="s">
        <v>377</v>
      </c>
      <c r="E124" s="53">
        <v>41466</v>
      </c>
      <c r="F124" s="54" t="s">
        <v>39</v>
      </c>
      <c r="G124" s="55">
        <v>45302</v>
      </c>
      <c r="H124" s="52"/>
      <c r="I124" s="52"/>
      <c r="J124" s="52"/>
      <c r="K124" s="51"/>
      <c r="L124" s="51" t="s">
        <v>49</v>
      </c>
      <c r="M124" s="51" t="s">
        <v>42</v>
      </c>
      <c r="N124" s="51"/>
      <c r="O124" s="51" t="s">
        <v>25</v>
      </c>
    </row>
    <row r="125" spans="1:15" x14ac:dyDescent="0.2">
      <c r="A125" s="50" t="s">
        <v>355</v>
      </c>
      <c r="B125" s="57"/>
      <c r="C125" s="52">
        <v>1968</v>
      </c>
      <c r="D125" s="57" t="s">
        <v>383</v>
      </c>
      <c r="E125" s="53" t="s">
        <v>140</v>
      </c>
      <c r="F125" s="54" t="s">
        <v>39</v>
      </c>
      <c r="G125" s="55">
        <v>45319</v>
      </c>
      <c r="H125" s="52"/>
      <c r="I125" s="52"/>
      <c r="J125" s="52"/>
      <c r="K125" s="51"/>
      <c r="L125" s="51" t="s">
        <v>136</v>
      </c>
      <c r="M125" s="51" t="s">
        <v>66</v>
      </c>
      <c r="N125" s="51"/>
      <c r="O125" s="51" t="s">
        <v>155</v>
      </c>
    </row>
    <row r="126" spans="1:15" x14ac:dyDescent="0.2">
      <c r="A126" s="245" t="s">
        <v>355</v>
      </c>
      <c r="B126" s="79" t="s">
        <v>356</v>
      </c>
      <c r="C126" s="68">
        <v>1961</v>
      </c>
      <c r="D126" s="246" t="s">
        <v>357</v>
      </c>
      <c r="E126" s="247">
        <v>37439</v>
      </c>
      <c r="F126" s="248" t="s">
        <v>39</v>
      </c>
      <c r="G126" s="214">
        <v>45332</v>
      </c>
      <c r="H126" s="68"/>
      <c r="I126" s="68"/>
      <c r="J126" s="68"/>
      <c r="K126" s="79"/>
      <c r="L126" s="79" t="s">
        <v>116</v>
      </c>
      <c r="M126" s="79" t="s">
        <v>96</v>
      </c>
      <c r="N126" s="79"/>
      <c r="O126" s="79" t="s">
        <v>25</v>
      </c>
    </row>
    <row r="127" spans="1:15" x14ac:dyDescent="0.2">
      <c r="A127" s="80" t="s">
        <v>355</v>
      </c>
      <c r="B127" s="82" t="s">
        <v>358</v>
      </c>
      <c r="C127" s="81">
        <v>1971</v>
      </c>
      <c r="D127" s="82" t="s">
        <v>359</v>
      </c>
      <c r="E127" s="83">
        <v>36681</v>
      </c>
      <c r="F127" s="84" t="s">
        <v>39</v>
      </c>
      <c r="G127" s="85">
        <v>45332</v>
      </c>
      <c r="H127" s="81"/>
      <c r="I127" s="81"/>
      <c r="J127" s="81" t="s">
        <v>70</v>
      </c>
      <c r="K127" s="80"/>
      <c r="L127" s="80" t="s">
        <v>171</v>
      </c>
      <c r="M127" s="80" t="s">
        <v>96</v>
      </c>
      <c r="N127" s="80"/>
      <c r="O127" s="80" t="s">
        <v>25</v>
      </c>
    </row>
    <row r="128" spans="1:15" x14ac:dyDescent="0.2">
      <c r="A128" s="80" t="s">
        <v>355</v>
      </c>
      <c r="B128" s="80" t="s">
        <v>356</v>
      </c>
      <c r="C128" s="81">
        <v>1977</v>
      </c>
      <c r="D128" s="82" t="s">
        <v>360</v>
      </c>
      <c r="E128" s="83">
        <v>43041</v>
      </c>
      <c r="F128" s="84" t="s">
        <v>39</v>
      </c>
      <c r="G128" s="85">
        <v>45332</v>
      </c>
      <c r="H128" s="81"/>
      <c r="I128" s="81"/>
      <c r="J128" s="81"/>
      <c r="K128" s="80"/>
      <c r="L128" s="80" t="s">
        <v>60</v>
      </c>
      <c r="M128" s="80" t="s">
        <v>42</v>
      </c>
      <c r="N128" s="81"/>
      <c r="O128" s="80" t="s">
        <v>25</v>
      </c>
    </row>
    <row r="129" spans="1:15" x14ac:dyDescent="0.2">
      <c r="A129" s="80" t="s">
        <v>355</v>
      </c>
      <c r="B129" s="82" t="s">
        <v>356</v>
      </c>
      <c r="C129" s="81">
        <v>1966</v>
      </c>
      <c r="D129" s="82" t="s">
        <v>384</v>
      </c>
      <c r="E129" s="83"/>
      <c r="F129" s="84" t="s">
        <v>385</v>
      </c>
      <c r="G129" s="249" t="s">
        <v>385</v>
      </c>
      <c r="H129" s="250">
        <v>345</v>
      </c>
      <c r="I129" s="81"/>
      <c r="J129" s="81" t="s">
        <v>40</v>
      </c>
      <c r="K129" s="80"/>
      <c r="L129" s="80" t="s">
        <v>60</v>
      </c>
      <c r="M129" s="80"/>
      <c r="N129" s="80"/>
      <c r="O129" s="80" t="s">
        <v>25</v>
      </c>
    </row>
    <row r="130" spans="1:15" x14ac:dyDescent="0.2">
      <c r="A130" s="86" t="s">
        <v>386</v>
      </c>
      <c r="B130" s="86" t="s">
        <v>387</v>
      </c>
      <c r="C130" s="87">
        <v>2000</v>
      </c>
      <c r="D130" s="88" t="s">
        <v>388</v>
      </c>
      <c r="E130" s="89" t="s">
        <v>389</v>
      </c>
      <c r="F130" s="84" t="s">
        <v>39</v>
      </c>
      <c r="G130" s="85">
        <v>45123</v>
      </c>
      <c r="H130" s="81"/>
      <c r="I130" s="81"/>
      <c r="J130" s="81" t="s">
        <v>70</v>
      </c>
      <c r="K130" s="80"/>
      <c r="L130" s="80" t="s">
        <v>80</v>
      </c>
      <c r="M130" s="80" t="s">
        <v>66</v>
      </c>
      <c r="N130" s="80"/>
      <c r="O130" s="80" t="s">
        <v>25</v>
      </c>
    </row>
    <row r="131" spans="1:15" x14ac:dyDescent="0.2">
      <c r="F131" s="110"/>
    </row>
    <row r="132" spans="1:15" x14ac:dyDescent="0.2">
      <c r="F132" s="110"/>
    </row>
    <row r="133" spans="1:15" x14ac:dyDescent="0.2">
      <c r="F133" s="110"/>
    </row>
    <row r="134" spans="1:15" x14ac:dyDescent="0.2">
      <c r="F134" s="110"/>
    </row>
    <row r="135" spans="1:15" x14ac:dyDescent="0.2">
      <c r="F135" s="110"/>
    </row>
    <row r="136" spans="1:15" x14ac:dyDescent="0.2">
      <c r="F136" s="110"/>
    </row>
    <row r="137" spans="1:15" x14ac:dyDescent="0.2">
      <c r="F137" s="110"/>
    </row>
    <row r="138" spans="1:15" x14ac:dyDescent="0.2">
      <c r="F138" s="110"/>
    </row>
    <row r="139" spans="1:15" x14ac:dyDescent="0.2">
      <c r="F139" s="110"/>
    </row>
    <row r="140" spans="1:15" x14ac:dyDescent="0.2">
      <c r="F140" s="110"/>
    </row>
    <row r="141" spans="1:15" x14ac:dyDescent="0.2">
      <c r="F141" s="110"/>
    </row>
    <row r="142" spans="1:15" x14ac:dyDescent="0.2">
      <c r="F142" s="110"/>
    </row>
    <row r="143" spans="1:15" x14ac:dyDescent="0.2">
      <c r="F143" s="110"/>
    </row>
    <row r="144" spans="1:15" x14ac:dyDescent="0.2">
      <c r="F144" s="110"/>
    </row>
    <row r="145" spans="6:6" x14ac:dyDescent="0.2">
      <c r="F145" s="110"/>
    </row>
    <row r="146" spans="6:6" x14ac:dyDescent="0.2">
      <c r="F146" s="110"/>
    </row>
    <row r="147" spans="6:6" x14ac:dyDescent="0.2">
      <c r="F147" s="110"/>
    </row>
    <row r="148" spans="6:6" x14ac:dyDescent="0.2">
      <c r="F148" s="110"/>
    </row>
    <row r="149" spans="6:6" x14ac:dyDescent="0.2">
      <c r="F149" s="110"/>
    </row>
    <row r="150" spans="6:6" x14ac:dyDescent="0.2">
      <c r="F150" s="110"/>
    </row>
    <row r="151" spans="6:6" x14ac:dyDescent="0.2">
      <c r="F151" s="110"/>
    </row>
    <row r="152" spans="6:6" x14ac:dyDescent="0.2">
      <c r="F152" s="110"/>
    </row>
    <row r="153" spans="6:6" x14ac:dyDescent="0.2">
      <c r="F153" s="110"/>
    </row>
    <row r="154" spans="6:6" x14ac:dyDescent="0.2">
      <c r="F154" s="110"/>
    </row>
  </sheetData>
  <sortState xmlns:xlrd2="http://schemas.microsoft.com/office/spreadsheetml/2017/richdata2" ref="A2:O154">
    <sortCondition ref="A2:A154"/>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237">
        <f>DATE('Dec22'!AD18,'Dec22'!AD20+7,1)</f>
        <v>45108</v>
      </c>
      <c r="B1" s="237"/>
      <c r="C1" s="237"/>
      <c r="D1" s="237"/>
      <c r="E1" s="237"/>
      <c r="F1" s="237"/>
      <c r="G1" s="237"/>
      <c r="H1" s="237"/>
      <c r="I1" s="11"/>
      <c r="J1" s="11"/>
      <c r="K1" s="240">
        <f>DATE(YEAR(A1),MONTH(A1)-1,1)</f>
        <v>45078</v>
      </c>
      <c r="L1" s="240"/>
      <c r="M1" s="240"/>
      <c r="N1" s="240"/>
      <c r="O1" s="240"/>
      <c r="P1" s="240"/>
      <c r="Q1" s="240"/>
      <c r="S1" s="240">
        <f>DATE(YEAR(A1),MONTH(A1)+1,1)</f>
        <v>45139</v>
      </c>
      <c r="T1" s="240"/>
      <c r="U1" s="240"/>
      <c r="V1" s="240"/>
      <c r="W1" s="240"/>
      <c r="X1" s="240"/>
      <c r="Y1" s="240"/>
    </row>
    <row r="2" spans="1:27"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237"/>
      <c r="B3" s="237"/>
      <c r="C3" s="237"/>
      <c r="D3" s="237"/>
      <c r="E3" s="237"/>
      <c r="F3" s="237"/>
      <c r="G3" s="237"/>
      <c r="H3" s="237"/>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f t="shared" si="0"/>
        <v>45078</v>
      </c>
      <c r="P3" s="22">
        <f t="shared" si="0"/>
        <v>45079</v>
      </c>
      <c r="Q3" s="22">
        <f t="shared" si="0"/>
        <v>45080</v>
      </c>
      <c r="R3" s="3"/>
      <c r="S3" s="22" t="str">
        <f t="shared" ref="S3:Y8" si="1">IF(MONTH($S$1)&lt;&gt;MONTH($S$1-(WEEKDAY($S$1,1)-(start_day-1))-IF((WEEKDAY($S$1,1)-(start_day-1))&lt;=0,7,0)+(ROW(S3)-ROW($S$3))*7+(COLUMN(S3)-COLUMN($S$3)+1)),"",$S$1-(WEEKDAY($S$1,1)-(start_day-1))-IF((WEEKDAY($S$1,1)-(start_day-1))&lt;=0,7,0)+(ROW(S3)-ROW($S$3))*7+(COLUMN(S3)-COLUMN($S$3)+1))</f>
        <v/>
      </c>
      <c r="T3" s="22" t="str">
        <f t="shared" si="1"/>
        <v/>
      </c>
      <c r="U3" s="22">
        <f t="shared" si="1"/>
        <v>45139</v>
      </c>
      <c r="V3" s="22">
        <f t="shared" si="1"/>
        <v>45140</v>
      </c>
      <c r="W3" s="22">
        <f t="shared" si="1"/>
        <v>45141</v>
      </c>
      <c r="X3" s="22">
        <f t="shared" si="1"/>
        <v>45142</v>
      </c>
      <c r="Y3" s="22">
        <f t="shared" si="1"/>
        <v>45143</v>
      </c>
    </row>
    <row r="4" spans="1:27" s="4" customFormat="1" ht="9" customHeight="1" x14ac:dyDescent="0.2">
      <c r="A4" s="237"/>
      <c r="B4" s="237"/>
      <c r="C4" s="237"/>
      <c r="D4" s="237"/>
      <c r="E4" s="237"/>
      <c r="F4" s="237"/>
      <c r="G4" s="237"/>
      <c r="H4" s="237"/>
      <c r="I4" s="11"/>
      <c r="J4" s="11"/>
      <c r="K4" s="22">
        <f t="shared" si="0"/>
        <v>45081</v>
      </c>
      <c r="L4" s="22">
        <f t="shared" si="0"/>
        <v>45082</v>
      </c>
      <c r="M4" s="22">
        <f t="shared" si="0"/>
        <v>45083</v>
      </c>
      <c r="N4" s="22">
        <f t="shared" si="0"/>
        <v>45084</v>
      </c>
      <c r="O4" s="22">
        <f t="shared" si="0"/>
        <v>45085</v>
      </c>
      <c r="P4" s="22">
        <f t="shared" si="0"/>
        <v>45086</v>
      </c>
      <c r="Q4" s="22">
        <f t="shared" si="0"/>
        <v>45087</v>
      </c>
      <c r="R4" s="3"/>
      <c r="S4" s="22">
        <f t="shared" si="1"/>
        <v>45144</v>
      </c>
      <c r="T4" s="22">
        <f t="shared" si="1"/>
        <v>45145</v>
      </c>
      <c r="U4" s="22">
        <f t="shared" si="1"/>
        <v>45146</v>
      </c>
      <c r="V4" s="22">
        <f t="shared" si="1"/>
        <v>45147</v>
      </c>
      <c r="W4" s="22">
        <f t="shared" si="1"/>
        <v>45148</v>
      </c>
      <c r="X4" s="22">
        <f t="shared" si="1"/>
        <v>45149</v>
      </c>
      <c r="Y4" s="22">
        <f t="shared" si="1"/>
        <v>45150</v>
      </c>
    </row>
    <row r="5" spans="1:27" s="4" customFormat="1" ht="9" customHeight="1" x14ac:dyDescent="0.2">
      <c r="A5" s="237"/>
      <c r="B5" s="237"/>
      <c r="C5" s="237"/>
      <c r="D5" s="237"/>
      <c r="E5" s="237"/>
      <c r="F5" s="237"/>
      <c r="G5" s="237"/>
      <c r="H5" s="237"/>
      <c r="I5" s="11"/>
      <c r="J5" s="11"/>
      <c r="K5" s="22">
        <f t="shared" si="0"/>
        <v>45088</v>
      </c>
      <c r="L5" s="22">
        <f t="shared" si="0"/>
        <v>45089</v>
      </c>
      <c r="M5" s="22">
        <f t="shared" si="0"/>
        <v>45090</v>
      </c>
      <c r="N5" s="22">
        <f t="shared" si="0"/>
        <v>45091</v>
      </c>
      <c r="O5" s="22">
        <f t="shared" si="0"/>
        <v>45092</v>
      </c>
      <c r="P5" s="22">
        <f t="shared" si="0"/>
        <v>45093</v>
      </c>
      <c r="Q5" s="22">
        <f t="shared" si="0"/>
        <v>45094</v>
      </c>
      <c r="R5" s="3"/>
      <c r="S5" s="22">
        <f t="shared" si="1"/>
        <v>45151</v>
      </c>
      <c r="T5" s="22">
        <f t="shared" si="1"/>
        <v>45152</v>
      </c>
      <c r="U5" s="22">
        <f t="shared" si="1"/>
        <v>45153</v>
      </c>
      <c r="V5" s="22">
        <f t="shared" si="1"/>
        <v>45154</v>
      </c>
      <c r="W5" s="22">
        <f t="shared" si="1"/>
        <v>45155</v>
      </c>
      <c r="X5" s="22">
        <f t="shared" si="1"/>
        <v>45156</v>
      </c>
      <c r="Y5" s="22">
        <f t="shared" si="1"/>
        <v>45157</v>
      </c>
    </row>
    <row r="6" spans="1:27" s="4" customFormat="1" ht="9" customHeight="1" x14ac:dyDescent="0.2">
      <c r="A6" s="237"/>
      <c r="B6" s="237"/>
      <c r="C6" s="237"/>
      <c r="D6" s="237"/>
      <c r="E6" s="237"/>
      <c r="F6" s="237"/>
      <c r="G6" s="237"/>
      <c r="H6" s="237"/>
      <c r="I6" s="11"/>
      <c r="J6" s="11"/>
      <c r="K6" s="22">
        <f t="shared" si="0"/>
        <v>45095</v>
      </c>
      <c r="L6" s="22">
        <f t="shared" si="0"/>
        <v>45096</v>
      </c>
      <c r="M6" s="22">
        <f t="shared" si="0"/>
        <v>45097</v>
      </c>
      <c r="N6" s="22">
        <f t="shared" si="0"/>
        <v>45098</v>
      </c>
      <c r="O6" s="22">
        <f t="shared" si="0"/>
        <v>45099</v>
      </c>
      <c r="P6" s="22">
        <f t="shared" si="0"/>
        <v>45100</v>
      </c>
      <c r="Q6" s="22">
        <f t="shared" si="0"/>
        <v>45101</v>
      </c>
      <c r="R6" s="3"/>
      <c r="S6" s="22">
        <f t="shared" si="1"/>
        <v>45158</v>
      </c>
      <c r="T6" s="22">
        <f t="shared" si="1"/>
        <v>45159</v>
      </c>
      <c r="U6" s="22">
        <f t="shared" si="1"/>
        <v>45160</v>
      </c>
      <c r="V6" s="22">
        <f t="shared" si="1"/>
        <v>45161</v>
      </c>
      <c r="W6" s="22">
        <f t="shared" si="1"/>
        <v>45162</v>
      </c>
      <c r="X6" s="22">
        <f t="shared" si="1"/>
        <v>45163</v>
      </c>
      <c r="Y6" s="22">
        <f t="shared" si="1"/>
        <v>45164</v>
      </c>
    </row>
    <row r="7" spans="1:27" s="4" customFormat="1" ht="9" customHeight="1" x14ac:dyDescent="0.2">
      <c r="A7" s="237"/>
      <c r="B7" s="237"/>
      <c r="C7" s="237"/>
      <c r="D7" s="237"/>
      <c r="E7" s="237"/>
      <c r="F7" s="237"/>
      <c r="G7" s="237"/>
      <c r="H7" s="237"/>
      <c r="I7" s="11"/>
      <c r="J7" s="11"/>
      <c r="K7" s="22">
        <f t="shared" si="0"/>
        <v>45102</v>
      </c>
      <c r="L7" s="22">
        <f t="shared" si="0"/>
        <v>45103</v>
      </c>
      <c r="M7" s="22">
        <f t="shared" si="0"/>
        <v>45104</v>
      </c>
      <c r="N7" s="22">
        <f t="shared" si="0"/>
        <v>45105</v>
      </c>
      <c r="O7" s="22">
        <f t="shared" si="0"/>
        <v>45106</v>
      </c>
      <c r="P7" s="22">
        <f t="shared" si="0"/>
        <v>45107</v>
      </c>
      <c r="Q7" s="22" t="str">
        <f t="shared" si="0"/>
        <v/>
      </c>
      <c r="R7" s="3"/>
      <c r="S7" s="22">
        <f t="shared" si="1"/>
        <v>45165</v>
      </c>
      <c r="T7" s="22">
        <f t="shared" si="1"/>
        <v>45166</v>
      </c>
      <c r="U7" s="22">
        <f t="shared" si="1"/>
        <v>45167</v>
      </c>
      <c r="V7" s="22">
        <f t="shared" si="1"/>
        <v>45168</v>
      </c>
      <c r="W7" s="22">
        <f t="shared" si="1"/>
        <v>45169</v>
      </c>
      <c r="X7" s="22" t="str">
        <f t="shared" si="1"/>
        <v/>
      </c>
      <c r="Y7" s="22" t="str">
        <f t="shared" si="1"/>
        <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238">
        <f>A10</f>
        <v>45102</v>
      </c>
      <c r="B9" s="239"/>
      <c r="C9" s="239">
        <f>C10</f>
        <v>45103</v>
      </c>
      <c r="D9" s="239"/>
      <c r="E9" s="239">
        <f>E10</f>
        <v>45104</v>
      </c>
      <c r="F9" s="239"/>
      <c r="G9" s="239">
        <f>G10</f>
        <v>45105</v>
      </c>
      <c r="H9" s="239"/>
      <c r="I9" s="239">
        <f>I10</f>
        <v>45106</v>
      </c>
      <c r="J9" s="239"/>
      <c r="K9" s="239">
        <f>K10</f>
        <v>45107</v>
      </c>
      <c r="L9" s="239"/>
      <c r="M9" s="239"/>
      <c r="N9" s="239"/>
      <c r="O9" s="239"/>
      <c r="P9" s="239"/>
      <c r="Q9" s="239"/>
      <c r="R9" s="239"/>
      <c r="S9" s="239">
        <f>S10</f>
        <v>45108</v>
      </c>
      <c r="T9" s="239"/>
      <c r="U9" s="239"/>
      <c r="V9" s="239"/>
      <c r="W9" s="239"/>
      <c r="X9" s="239"/>
      <c r="Y9" s="239"/>
      <c r="Z9" s="241"/>
    </row>
    <row r="10" spans="1:27" s="1" customFormat="1" ht="18.75" x14ac:dyDescent="0.2">
      <c r="A10" s="14">
        <f>$A$1-(WEEKDAY($A$1,1)-(start_day-1))-IF((WEEKDAY($A$1,1)-(start_day-1))&lt;=0,7,0)+1</f>
        <v>45102</v>
      </c>
      <c r="B10" s="15"/>
      <c r="C10" s="12">
        <f>A10+1</f>
        <v>45103</v>
      </c>
      <c r="D10" s="13"/>
      <c r="E10" s="12">
        <f>C10+1</f>
        <v>45104</v>
      </c>
      <c r="F10" s="13"/>
      <c r="G10" s="12">
        <f>E10+1</f>
        <v>45105</v>
      </c>
      <c r="H10" s="13"/>
      <c r="I10" s="12">
        <f>G10+1</f>
        <v>45106</v>
      </c>
      <c r="J10" s="13"/>
      <c r="K10" s="233">
        <f>I10+1</f>
        <v>45107</v>
      </c>
      <c r="L10" s="234"/>
      <c r="M10" s="235"/>
      <c r="N10" s="235"/>
      <c r="O10" s="235"/>
      <c r="P10" s="235"/>
      <c r="Q10" s="235"/>
      <c r="R10" s="236"/>
      <c r="S10" s="242">
        <f>K10+1</f>
        <v>45108</v>
      </c>
      <c r="T10" s="243"/>
      <c r="U10" s="231"/>
      <c r="V10" s="231"/>
      <c r="W10" s="231"/>
      <c r="X10" s="231"/>
      <c r="Y10" s="231"/>
      <c r="Z10" s="232"/>
    </row>
    <row r="11" spans="1:27" s="1" customFormat="1" x14ac:dyDescent="0.2">
      <c r="A11" s="218"/>
      <c r="B11" s="219"/>
      <c r="C11" s="215"/>
      <c r="D11" s="216"/>
      <c r="E11" s="215"/>
      <c r="F11" s="216"/>
      <c r="G11" s="215"/>
      <c r="H11" s="216"/>
      <c r="I11" s="215"/>
      <c r="J11" s="216"/>
      <c r="K11" s="215"/>
      <c r="L11" s="217"/>
      <c r="M11" s="217"/>
      <c r="N11" s="217"/>
      <c r="O11" s="217"/>
      <c r="P11" s="217"/>
      <c r="Q11" s="217"/>
      <c r="R11" s="216"/>
      <c r="S11" s="218"/>
      <c r="T11" s="219"/>
      <c r="U11" s="219"/>
      <c r="V11" s="219"/>
      <c r="W11" s="219"/>
      <c r="X11" s="219"/>
      <c r="Y11" s="219"/>
      <c r="Z11" s="220"/>
    </row>
    <row r="12" spans="1:27" s="1" customFormat="1" x14ac:dyDescent="0.2">
      <c r="A12" s="218"/>
      <c r="B12" s="219"/>
      <c r="C12" s="215"/>
      <c r="D12" s="216"/>
      <c r="E12" s="215"/>
      <c r="F12" s="216"/>
      <c r="G12" s="215"/>
      <c r="H12" s="216"/>
      <c r="I12" s="215"/>
      <c r="J12" s="216"/>
      <c r="K12" s="215"/>
      <c r="L12" s="217"/>
      <c r="M12" s="217"/>
      <c r="N12" s="217"/>
      <c r="O12" s="217"/>
      <c r="P12" s="217"/>
      <c r="Q12" s="217"/>
      <c r="R12" s="216"/>
      <c r="S12" s="218"/>
      <c r="T12" s="219"/>
      <c r="U12" s="219"/>
      <c r="V12" s="219"/>
      <c r="W12" s="219"/>
      <c r="X12" s="219"/>
      <c r="Y12" s="219"/>
      <c r="Z12" s="220"/>
    </row>
    <row r="13" spans="1:27" s="1" customFormat="1" x14ac:dyDescent="0.2">
      <c r="A13" s="218"/>
      <c r="B13" s="219"/>
      <c r="C13" s="215"/>
      <c r="D13" s="216"/>
      <c r="E13" s="215"/>
      <c r="F13" s="216"/>
      <c r="G13" s="215"/>
      <c r="H13" s="216"/>
      <c r="I13" s="215"/>
      <c r="J13" s="216"/>
      <c r="K13" s="215"/>
      <c r="L13" s="217"/>
      <c r="M13" s="217"/>
      <c r="N13" s="217"/>
      <c r="O13" s="217"/>
      <c r="P13" s="217"/>
      <c r="Q13" s="217"/>
      <c r="R13" s="216"/>
      <c r="S13" s="218"/>
      <c r="T13" s="219"/>
      <c r="U13" s="219"/>
      <c r="V13" s="219"/>
      <c r="W13" s="219"/>
      <c r="X13" s="219"/>
      <c r="Y13" s="219"/>
      <c r="Z13" s="220"/>
    </row>
    <row r="14" spans="1:27"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27"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27" s="1" customFormat="1" ht="18.75" x14ac:dyDescent="0.2">
      <c r="A16" s="14">
        <f>S10+1</f>
        <v>45109</v>
      </c>
      <c r="B16" s="15"/>
      <c r="C16" s="12">
        <f>A16+1</f>
        <v>45110</v>
      </c>
      <c r="D16" s="13"/>
      <c r="E16" s="12">
        <f>C16+1</f>
        <v>45111</v>
      </c>
      <c r="F16" s="13"/>
      <c r="G16" s="12">
        <f>E16+1</f>
        <v>45112</v>
      </c>
      <c r="H16" s="13"/>
      <c r="I16" s="12">
        <f>G16+1</f>
        <v>45113</v>
      </c>
      <c r="J16" s="13"/>
      <c r="K16" s="233">
        <f>I16+1</f>
        <v>45114</v>
      </c>
      <c r="L16" s="234"/>
      <c r="M16" s="235"/>
      <c r="N16" s="235"/>
      <c r="O16" s="235"/>
      <c r="P16" s="235"/>
      <c r="Q16" s="235"/>
      <c r="R16" s="236"/>
      <c r="S16" s="242">
        <f>K16+1</f>
        <v>45115</v>
      </c>
      <c r="T16" s="243"/>
      <c r="U16" s="231"/>
      <c r="V16" s="231"/>
      <c r="W16" s="231"/>
      <c r="X16" s="231"/>
      <c r="Y16" s="231"/>
      <c r="Z16" s="232"/>
    </row>
    <row r="17" spans="1:27" s="1" customFormat="1" x14ac:dyDescent="0.2">
      <c r="A17" s="218"/>
      <c r="B17" s="219"/>
      <c r="C17" s="215"/>
      <c r="D17" s="216"/>
      <c r="E17" s="215"/>
      <c r="F17" s="216"/>
      <c r="G17" s="215"/>
      <c r="H17" s="216"/>
      <c r="I17" s="215"/>
      <c r="J17" s="216"/>
      <c r="K17" s="215"/>
      <c r="L17" s="217"/>
      <c r="M17" s="217"/>
      <c r="N17" s="217"/>
      <c r="O17" s="217"/>
      <c r="P17" s="217"/>
      <c r="Q17" s="217"/>
      <c r="R17" s="216"/>
      <c r="S17" s="218"/>
      <c r="T17" s="219"/>
      <c r="U17" s="219"/>
      <c r="V17" s="219"/>
      <c r="W17" s="219"/>
      <c r="X17" s="219"/>
      <c r="Y17" s="219"/>
      <c r="Z17" s="220"/>
    </row>
    <row r="18" spans="1:27" s="1" customFormat="1" x14ac:dyDescent="0.2">
      <c r="A18" s="218"/>
      <c r="B18" s="219"/>
      <c r="C18" s="215"/>
      <c r="D18" s="216"/>
      <c r="E18" s="215"/>
      <c r="F18" s="216"/>
      <c r="G18" s="215"/>
      <c r="H18" s="216"/>
      <c r="I18" s="215"/>
      <c r="J18" s="216"/>
      <c r="K18" s="215"/>
      <c r="L18" s="217"/>
      <c r="M18" s="217"/>
      <c r="N18" s="217"/>
      <c r="O18" s="217"/>
      <c r="P18" s="217"/>
      <c r="Q18" s="217"/>
      <c r="R18" s="216"/>
      <c r="S18" s="218"/>
      <c r="T18" s="219"/>
      <c r="U18" s="219"/>
      <c r="V18" s="219"/>
      <c r="W18" s="219"/>
      <c r="X18" s="219"/>
      <c r="Y18" s="219"/>
      <c r="Z18" s="220"/>
    </row>
    <row r="19" spans="1:27"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row>
    <row r="20" spans="1:27"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row>
    <row r="21" spans="1:27"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row>
    <row r="22" spans="1:27" s="1" customFormat="1" ht="18.75" x14ac:dyDescent="0.2">
      <c r="A22" s="14">
        <f>S16+1</f>
        <v>45116</v>
      </c>
      <c r="B22" s="15"/>
      <c r="C22" s="12">
        <f>A22+1</f>
        <v>45117</v>
      </c>
      <c r="D22" s="13"/>
      <c r="E22" s="12">
        <f>C22+1</f>
        <v>45118</v>
      </c>
      <c r="F22" s="13"/>
      <c r="G22" s="12">
        <f>E22+1</f>
        <v>45119</v>
      </c>
      <c r="H22" s="13"/>
      <c r="I22" s="12">
        <f>G22+1</f>
        <v>45120</v>
      </c>
      <c r="J22" s="13"/>
      <c r="K22" s="233">
        <f>I22+1</f>
        <v>45121</v>
      </c>
      <c r="L22" s="234"/>
      <c r="M22" s="235"/>
      <c r="N22" s="235"/>
      <c r="O22" s="235"/>
      <c r="P22" s="235"/>
      <c r="Q22" s="235"/>
      <c r="R22" s="236"/>
      <c r="S22" s="242">
        <f>K22+1</f>
        <v>45122</v>
      </c>
      <c r="T22" s="243"/>
      <c r="U22" s="231"/>
      <c r="V22" s="231"/>
      <c r="W22" s="231"/>
      <c r="X22" s="231"/>
      <c r="Y22" s="231"/>
      <c r="Z22" s="232"/>
    </row>
    <row r="23" spans="1:27" s="1" customFormat="1" x14ac:dyDescent="0.2">
      <c r="A23" s="218"/>
      <c r="B23" s="219"/>
      <c r="C23" s="215"/>
      <c r="D23" s="216"/>
      <c r="E23" s="215"/>
      <c r="F23" s="216"/>
      <c r="G23" s="215"/>
      <c r="H23" s="216"/>
      <c r="I23" s="215"/>
      <c r="J23" s="216"/>
      <c r="K23" s="215"/>
      <c r="L23" s="217"/>
      <c r="M23" s="217"/>
      <c r="N23" s="217"/>
      <c r="O23" s="217"/>
      <c r="P23" s="217"/>
      <c r="Q23" s="217"/>
      <c r="R23" s="216"/>
      <c r="S23" s="218"/>
      <c r="T23" s="219"/>
      <c r="U23" s="219"/>
      <c r="V23" s="219"/>
      <c r="W23" s="219"/>
      <c r="X23" s="219"/>
      <c r="Y23" s="219"/>
      <c r="Z23" s="220"/>
    </row>
    <row r="24" spans="1:27"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row>
    <row r="25" spans="1:27"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row>
    <row r="26" spans="1:27"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row>
    <row r="27" spans="1:27"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row>
    <row r="28" spans="1:27" s="1" customFormat="1" ht="18.75" x14ac:dyDescent="0.2">
      <c r="A28" s="14">
        <f>S22+1</f>
        <v>45123</v>
      </c>
      <c r="B28" s="15"/>
      <c r="C28" s="12">
        <f>A28+1</f>
        <v>45124</v>
      </c>
      <c r="D28" s="13"/>
      <c r="E28" s="12">
        <f>C28+1</f>
        <v>45125</v>
      </c>
      <c r="F28" s="13"/>
      <c r="G28" s="12">
        <f>E28+1</f>
        <v>45126</v>
      </c>
      <c r="H28" s="13"/>
      <c r="I28" s="12">
        <f>G28+1</f>
        <v>45127</v>
      </c>
      <c r="J28" s="13"/>
      <c r="K28" s="233">
        <f>I28+1</f>
        <v>45128</v>
      </c>
      <c r="L28" s="234"/>
      <c r="M28" s="235"/>
      <c r="N28" s="235"/>
      <c r="O28" s="235"/>
      <c r="P28" s="235"/>
      <c r="Q28" s="235"/>
      <c r="R28" s="236"/>
      <c r="S28" s="242">
        <f>K28+1</f>
        <v>45129</v>
      </c>
      <c r="T28" s="243"/>
      <c r="U28" s="231"/>
      <c r="V28" s="231"/>
      <c r="W28" s="231"/>
      <c r="X28" s="231"/>
      <c r="Y28" s="231"/>
      <c r="Z28" s="232"/>
    </row>
    <row r="29" spans="1:27" s="1" customFormat="1" x14ac:dyDescent="0.2">
      <c r="A29" s="218"/>
      <c r="B29" s="219"/>
      <c r="C29" s="215"/>
      <c r="D29" s="216"/>
      <c r="E29" s="215"/>
      <c r="F29" s="216"/>
      <c r="G29" s="215"/>
      <c r="H29" s="216"/>
      <c r="I29" s="215"/>
      <c r="J29" s="216"/>
      <c r="K29" s="215"/>
      <c r="L29" s="217"/>
      <c r="M29" s="217"/>
      <c r="N29" s="217"/>
      <c r="O29" s="217"/>
      <c r="P29" s="217"/>
      <c r="Q29" s="217"/>
      <c r="R29" s="216"/>
      <c r="S29" s="218"/>
      <c r="T29" s="219"/>
      <c r="U29" s="219"/>
      <c r="V29" s="219"/>
      <c r="W29" s="219"/>
      <c r="X29" s="219"/>
      <c r="Y29" s="219"/>
      <c r="Z29" s="220"/>
    </row>
    <row r="30" spans="1:27"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row>
    <row r="31" spans="1:27"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row>
    <row r="32" spans="1:27"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row>
    <row r="33" spans="1:27"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row>
    <row r="34" spans="1:27" s="1" customFormat="1" ht="18.75" x14ac:dyDescent="0.2">
      <c r="A34" s="14">
        <f>S28+1</f>
        <v>45130</v>
      </c>
      <c r="B34" s="15"/>
      <c r="C34" s="12">
        <f>A34+1</f>
        <v>45131</v>
      </c>
      <c r="D34" s="13"/>
      <c r="E34" s="12">
        <f>C34+1</f>
        <v>45132</v>
      </c>
      <c r="F34" s="13"/>
      <c r="G34" s="12">
        <f>E34+1</f>
        <v>45133</v>
      </c>
      <c r="H34" s="13"/>
      <c r="I34" s="12">
        <f>G34+1</f>
        <v>45134</v>
      </c>
      <c r="J34" s="13"/>
      <c r="K34" s="233">
        <f>I34+1</f>
        <v>45135</v>
      </c>
      <c r="L34" s="234"/>
      <c r="M34" s="235"/>
      <c r="N34" s="235"/>
      <c r="O34" s="235"/>
      <c r="P34" s="235"/>
      <c r="Q34" s="235"/>
      <c r="R34" s="236"/>
      <c r="S34" s="242">
        <f>K34+1</f>
        <v>45136</v>
      </c>
      <c r="T34" s="243"/>
      <c r="U34" s="231"/>
      <c r="V34" s="231"/>
      <c r="W34" s="231"/>
      <c r="X34" s="231"/>
      <c r="Y34" s="231"/>
      <c r="Z34" s="232"/>
    </row>
    <row r="35" spans="1:27" s="1" customFormat="1" x14ac:dyDescent="0.2">
      <c r="A35" s="218"/>
      <c r="B35" s="219"/>
      <c r="C35" s="215"/>
      <c r="D35" s="216"/>
      <c r="E35" s="215"/>
      <c r="F35" s="216"/>
      <c r="G35" s="215"/>
      <c r="H35" s="216"/>
      <c r="I35" s="215"/>
      <c r="J35" s="216"/>
      <c r="K35" s="215"/>
      <c r="L35" s="217"/>
      <c r="M35" s="217"/>
      <c r="N35" s="217"/>
      <c r="O35" s="217"/>
      <c r="P35" s="217"/>
      <c r="Q35" s="217"/>
      <c r="R35" s="216"/>
      <c r="S35" s="218"/>
      <c r="T35" s="219"/>
      <c r="U35" s="219"/>
      <c r="V35" s="219"/>
      <c r="W35" s="219"/>
      <c r="X35" s="219"/>
      <c r="Y35" s="219"/>
      <c r="Z35" s="220"/>
    </row>
    <row r="36" spans="1:27" s="1" customFormat="1" x14ac:dyDescent="0.2">
      <c r="A36" s="218"/>
      <c r="B36" s="219"/>
      <c r="C36" s="215"/>
      <c r="D36" s="216"/>
      <c r="E36" s="215"/>
      <c r="F36" s="216"/>
      <c r="G36" s="215"/>
      <c r="H36" s="216"/>
      <c r="I36" s="215"/>
      <c r="J36" s="216"/>
      <c r="K36" s="215"/>
      <c r="L36" s="217"/>
      <c r="M36" s="217"/>
      <c r="N36" s="217"/>
      <c r="O36" s="217"/>
      <c r="P36" s="217"/>
      <c r="Q36" s="217"/>
      <c r="R36" s="216"/>
      <c r="S36" s="218"/>
      <c r="T36" s="219"/>
      <c r="U36" s="219"/>
      <c r="V36" s="219"/>
      <c r="W36" s="219"/>
      <c r="X36" s="219"/>
      <c r="Y36" s="219"/>
      <c r="Z36" s="220"/>
    </row>
    <row r="37" spans="1:27"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27"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27"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27" ht="18.75" x14ac:dyDescent="0.2">
      <c r="A40" s="14">
        <f>S34+1</f>
        <v>45137</v>
      </c>
      <c r="B40" s="15"/>
      <c r="C40" s="12">
        <f>A40+1</f>
        <v>45138</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218"/>
      <c r="B41" s="219"/>
      <c r="C41" s="215"/>
      <c r="D41" s="216"/>
      <c r="E41" s="18"/>
      <c r="F41" s="6"/>
      <c r="G41" s="6"/>
      <c r="H41" s="6"/>
      <c r="I41" s="6"/>
      <c r="J41" s="6"/>
      <c r="K41" s="6"/>
      <c r="L41" s="6"/>
      <c r="M41" s="6"/>
      <c r="N41" s="6"/>
      <c r="O41" s="6"/>
      <c r="P41" s="6"/>
      <c r="Q41" s="6"/>
      <c r="R41" s="6"/>
      <c r="S41" s="6"/>
      <c r="T41" s="6"/>
      <c r="U41" s="6"/>
      <c r="V41" s="6"/>
      <c r="W41" s="6"/>
      <c r="X41" s="6"/>
      <c r="Y41" s="6"/>
      <c r="Z41" s="8"/>
    </row>
    <row r="42" spans="1:27"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27"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27"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27"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scale="9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237">
        <f>DATE('Dec22'!AD18,'Dec22'!AD20+8,1)</f>
        <v>45139</v>
      </c>
      <c r="B1" s="237"/>
      <c r="C1" s="237"/>
      <c r="D1" s="237"/>
      <c r="E1" s="237"/>
      <c r="F1" s="237"/>
      <c r="G1" s="237"/>
      <c r="H1" s="237"/>
      <c r="I1" s="11"/>
      <c r="J1" s="11"/>
      <c r="K1" s="240">
        <f>DATE(YEAR(A1),MONTH(A1)-1,1)</f>
        <v>45108</v>
      </c>
      <c r="L1" s="240"/>
      <c r="M1" s="240"/>
      <c r="N1" s="240"/>
      <c r="O1" s="240"/>
      <c r="P1" s="240"/>
      <c r="Q1" s="240"/>
      <c r="S1" s="240">
        <f>DATE(YEAR(A1),MONTH(A1)+1,1)</f>
        <v>45170</v>
      </c>
      <c r="T1" s="240"/>
      <c r="U1" s="240"/>
      <c r="V1" s="240"/>
      <c r="W1" s="240"/>
      <c r="X1" s="240"/>
      <c r="Y1" s="240"/>
    </row>
    <row r="2" spans="1:27"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237"/>
      <c r="B3" s="237"/>
      <c r="C3" s="237"/>
      <c r="D3" s="237"/>
      <c r="E3" s="237"/>
      <c r="F3" s="237"/>
      <c r="G3" s="237"/>
      <c r="H3" s="237"/>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t="str">
        <f t="shared" si="0"/>
        <v/>
      </c>
      <c r="Q3" s="22">
        <f t="shared" si="0"/>
        <v>45108</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f t="shared" si="1"/>
        <v>45170</v>
      </c>
      <c r="Y3" s="22">
        <f t="shared" si="1"/>
        <v>45171</v>
      </c>
    </row>
    <row r="4" spans="1:27" s="4" customFormat="1" ht="9" customHeight="1" x14ac:dyDescent="0.2">
      <c r="A4" s="237"/>
      <c r="B4" s="237"/>
      <c r="C4" s="237"/>
      <c r="D4" s="237"/>
      <c r="E4" s="237"/>
      <c r="F4" s="237"/>
      <c r="G4" s="237"/>
      <c r="H4" s="237"/>
      <c r="I4" s="11"/>
      <c r="J4" s="11"/>
      <c r="K4" s="22">
        <f t="shared" si="0"/>
        <v>45109</v>
      </c>
      <c r="L4" s="22">
        <f t="shared" si="0"/>
        <v>45110</v>
      </c>
      <c r="M4" s="22">
        <f t="shared" si="0"/>
        <v>45111</v>
      </c>
      <c r="N4" s="22">
        <f t="shared" si="0"/>
        <v>45112</v>
      </c>
      <c r="O4" s="22">
        <f t="shared" si="0"/>
        <v>45113</v>
      </c>
      <c r="P4" s="22">
        <f t="shared" si="0"/>
        <v>45114</v>
      </c>
      <c r="Q4" s="22">
        <f t="shared" si="0"/>
        <v>45115</v>
      </c>
      <c r="R4" s="3"/>
      <c r="S4" s="22">
        <f t="shared" si="1"/>
        <v>45172</v>
      </c>
      <c r="T4" s="22">
        <f t="shared" si="1"/>
        <v>45173</v>
      </c>
      <c r="U4" s="22">
        <f t="shared" si="1"/>
        <v>45174</v>
      </c>
      <c r="V4" s="22">
        <f t="shared" si="1"/>
        <v>45175</v>
      </c>
      <c r="W4" s="22">
        <f t="shared" si="1"/>
        <v>45176</v>
      </c>
      <c r="X4" s="22">
        <f t="shared" si="1"/>
        <v>45177</v>
      </c>
      <c r="Y4" s="22">
        <f t="shared" si="1"/>
        <v>45178</v>
      </c>
    </row>
    <row r="5" spans="1:27" s="4" customFormat="1" ht="9" customHeight="1" x14ac:dyDescent="0.2">
      <c r="A5" s="237"/>
      <c r="B5" s="237"/>
      <c r="C5" s="237"/>
      <c r="D5" s="237"/>
      <c r="E5" s="237"/>
      <c r="F5" s="237"/>
      <c r="G5" s="237"/>
      <c r="H5" s="237"/>
      <c r="I5" s="11"/>
      <c r="J5" s="11"/>
      <c r="K5" s="22">
        <f t="shared" si="0"/>
        <v>45116</v>
      </c>
      <c r="L5" s="22">
        <f t="shared" si="0"/>
        <v>45117</v>
      </c>
      <c r="M5" s="22">
        <f t="shared" si="0"/>
        <v>45118</v>
      </c>
      <c r="N5" s="22">
        <f t="shared" si="0"/>
        <v>45119</v>
      </c>
      <c r="O5" s="22">
        <f t="shared" si="0"/>
        <v>45120</v>
      </c>
      <c r="P5" s="22">
        <f t="shared" si="0"/>
        <v>45121</v>
      </c>
      <c r="Q5" s="22">
        <f t="shared" si="0"/>
        <v>45122</v>
      </c>
      <c r="R5" s="3"/>
      <c r="S5" s="22">
        <f t="shared" si="1"/>
        <v>45179</v>
      </c>
      <c r="T5" s="22">
        <f t="shared" si="1"/>
        <v>45180</v>
      </c>
      <c r="U5" s="22">
        <f t="shared" si="1"/>
        <v>45181</v>
      </c>
      <c r="V5" s="22">
        <f t="shared" si="1"/>
        <v>45182</v>
      </c>
      <c r="W5" s="22">
        <f t="shared" si="1"/>
        <v>45183</v>
      </c>
      <c r="X5" s="22">
        <f t="shared" si="1"/>
        <v>45184</v>
      </c>
      <c r="Y5" s="22">
        <f t="shared" si="1"/>
        <v>45185</v>
      </c>
    </row>
    <row r="6" spans="1:27" s="4" customFormat="1" ht="9" customHeight="1" x14ac:dyDescent="0.2">
      <c r="A6" s="237"/>
      <c r="B6" s="237"/>
      <c r="C6" s="237"/>
      <c r="D6" s="237"/>
      <c r="E6" s="237"/>
      <c r="F6" s="237"/>
      <c r="G6" s="237"/>
      <c r="H6" s="237"/>
      <c r="I6" s="11"/>
      <c r="J6" s="11"/>
      <c r="K6" s="22">
        <f t="shared" si="0"/>
        <v>45123</v>
      </c>
      <c r="L6" s="22">
        <f t="shared" si="0"/>
        <v>45124</v>
      </c>
      <c r="M6" s="22">
        <f t="shared" si="0"/>
        <v>45125</v>
      </c>
      <c r="N6" s="22">
        <f t="shared" si="0"/>
        <v>45126</v>
      </c>
      <c r="O6" s="22">
        <f t="shared" si="0"/>
        <v>45127</v>
      </c>
      <c r="P6" s="22">
        <f t="shared" si="0"/>
        <v>45128</v>
      </c>
      <c r="Q6" s="22">
        <f t="shared" si="0"/>
        <v>45129</v>
      </c>
      <c r="R6" s="3"/>
      <c r="S6" s="22">
        <f t="shared" si="1"/>
        <v>45186</v>
      </c>
      <c r="T6" s="22">
        <f t="shared" si="1"/>
        <v>45187</v>
      </c>
      <c r="U6" s="22">
        <f t="shared" si="1"/>
        <v>45188</v>
      </c>
      <c r="V6" s="22">
        <f t="shared" si="1"/>
        <v>45189</v>
      </c>
      <c r="W6" s="22">
        <f t="shared" si="1"/>
        <v>45190</v>
      </c>
      <c r="X6" s="22">
        <f t="shared" si="1"/>
        <v>45191</v>
      </c>
      <c r="Y6" s="22">
        <f t="shared" si="1"/>
        <v>45192</v>
      </c>
    </row>
    <row r="7" spans="1:27" s="4" customFormat="1" ht="9" customHeight="1" x14ac:dyDescent="0.2">
      <c r="A7" s="237"/>
      <c r="B7" s="237"/>
      <c r="C7" s="237"/>
      <c r="D7" s="237"/>
      <c r="E7" s="237"/>
      <c r="F7" s="237"/>
      <c r="G7" s="237"/>
      <c r="H7" s="237"/>
      <c r="I7" s="11"/>
      <c r="J7" s="11"/>
      <c r="K7" s="22">
        <f t="shared" si="0"/>
        <v>45130</v>
      </c>
      <c r="L7" s="22">
        <f t="shared" si="0"/>
        <v>45131</v>
      </c>
      <c r="M7" s="22">
        <f t="shared" si="0"/>
        <v>45132</v>
      </c>
      <c r="N7" s="22">
        <f t="shared" si="0"/>
        <v>45133</v>
      </c>
      <c r="O7" s="22">
        <f t="shared" si="0"/>
        <v>45134</v>
      </c>
      <c r="P7" s="22">
        <f t="shared" si="0"/>
        <v>45135</v>
      </c>
      <c r="Q7" s="22">
        <f t="shared" si="0"/>
        <v>45136</v>
      </c>
      <c r="R7" s="3"/>
      <c r="S7" s="22">
        <f t="shared" si="1"/>
        <v>45193</v>
      </c>
      <c r="T7" s="22">
        <f t="shared" si="1"/>
        <v>45194</v>
      </c>
      <c r="U7" s="22">
        <f t="shared" si="1"/>
        <v>45195</v>
      </c>
      <c r="V7" s="22">
        <f t="shared" si="1"/>
        <v>45196</v>
      </c>
      <c r="W7" s="22">
        <f t="shared" si="1"/>
        <v>45197</v>
      </c>
      <c r="X7" s="22">
        <f t="shared" si="1"/>
        <v>45198</v>
      </c>
      <c r="Y7" s="22">
        <f t="shared" si="1"/>
        <v>45199</v>
      </c>
    </row>
    <row r="8" spans="1:27" s="5" customFormat="1" ht="9" customHeight="1" x14ac:dyDescent="0.2">
      <c r="A8" s="26"/>
      <c r="B8" s="26"/>
      <c r="C8" s="26"/>
      <c r="D8" s="26"/>
      <c r="E8" s="26"/>
      <c r="F8" s="26"/>
      <c r="G8" s="26"/>
      <c r="H8" s="26"/>
      <c r="I8" s="25"/>
      <c r="J8" s="25"/>
      <c r="K8" s="22">
        <f t="shared" si="0"/>
        <v>45137</v>
      </c>
      <c r="L8" s="22">
        <f t="shared" si="0"/>
        <v>45138</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238">
        <f>A10</f>
        <v>45137</v>
      </c>
      <c r="B9" s="239"/>
      <c r="C9" s="239">
        <f>C10</f>
        <v>45138</v>
      </c>
      <c r="D9" s="239"/>
      <c r="E9" s="239">
        <f>E10</f>
        <v>45139</v>
      </c>
      <c r="F9" s="239"/>
      <c r="G9" s="239">
        <f>G10</f>
        <v>45140</v>
      </c>
      <c r="H9" s="239"/>
      <c r="I9" s="239">
        <f>I10</f>
        <v>45141</v>
      </c>
      <c r="J9" s="239"/>
      <c r="K9" s="239">
        <f>K10</f>
        <v>45142</v>
      </c>
      <c r="L9" s="239"/>
      <c r="M9" s="239"/>
      <c r="N9" s="239"/>
      <c r="O9" s="239"/>
      <c r="P9" s="239"/>
      <c r="Q9" s="239"/>
      <c r="R9" s="239"/>
      <c r="S9" s="239">
        <f>S10</f>
        <v>45143</v>
      </c>
      <c r="T9" s="239"/>
      <c r="U9" s="239"/>
      <c r="V9" s="239"/>
      <c r="W9" s="239"/>
      <c r="X9" s="239"/>
      <c r="Y9" s="239"/>
      <c r="Z9" s="241"/>
    </row>
    <row r="10" spans="1:27" s="1" customFormat="1" ht="18.75" x14ac:dyDescent="0.2">
      <c r="A10" s="14">
        <f>$A$1-(WEEKDAY($A$1,1)-(start_day-1))-IF((WEEKDAY($A$1,1)-(start_day-1))&lt;=0,7,0)+1</f>
        <v>45137</v>
      </c>
      <c r="B10" s="15"/>
      <c r="C10" s="12">
        <f>A10+1</f>
        <v>45138</v>
      </c>
      <c r="D10" s="13"/>
      <c r="E10" s="12">
        <f>C10+1</f>
        <v>45139</v>
      </c>
      <c r="F10" s="13"/>
      <c r="G10" s="12">
        <f>E10+1</f>
        <v>45140</v>
      </c>
      <c r="H10" s="13"/>
      <c r="I10" s="12">
        <f>G10+1</f>
        <v>45141</v>
      </c>
      <c r="J10" s="13"/>
      <c r="K10" s="233">
        <f>I10+1</f>
        <v>45142</v>
      </c>
      <c r="L10" s="234"/>
      <c r="M10" s="235"/>
      <c r="N10" s="235"/>
      <c r="O10" s="235"/>
      <c r="P10" s="235"/>
      <c r="Q10" s="235"/>
      <c r="R10" s="236"/>
      <c r="S10" s="242">
        <f>K10+1</f>
        <v>45143</v>
      </c>
      <c r="T10" s="243"/>
      <c r="U10" s="231"/>
      <c r="V10" s="231"/>
      <c r="W10" s="231"/>
      <c r="X10" s="231"/>
      <c r="Y10" s="231"/>
      <c r="Z10" s="232"/>
    </row>
    <row r="11" spans="1:27" s="1" customFormat="1" x14ac:dyDescent="0.2">
      <c r="A11" s="218"/>
      <c r="B11" s="219"/>
      <c r="C11" s="215"/>
      <c r="D11" s="216"/>
      <c r="E11" s="215"/>
      <c r="F11" s="216"/>
      <c r="G11" s="215"/>
      <c r="H11" s="216"/>
      <c r="I11" s="215"/>
      <c r="J11" s="216"/>
      <c r="K11" s="215"/>
      <c r="L11" s="217"/>
      <c r="M11" s="217"/>
      <c r="N11" s="217"/>
      <c r="O11" s="217"/>
      <c r="P11" s="217"/>
      <c r="Q11" s="217"/>
      <c r="R11" s="216"/>
      <c r="S11" s="218"/>
      <c r="T11" s="219"/>
      <c r="U11" s="219"/>
      <c r="V11" s="219"/>
      <c r="W11" s="219"/>
      <c r="X11" s="219"/>
      <c r="Y11" s="219"/>
      <c r="Z11" s="220"/>
    </row>
    <row r="12" spans="1:27" s="1" customFormat="1" x14ac:dyDescent="0.2">
      <c r="A12" s="218"/>
      <c r="B12" s="219"/>
      <c r="C12" s="215"/>
      <c r="D12" s="216"/>
      <c r="E12" s="215"/>
      <c r="F12" s="216"/>
      <c r="G12" s="215"/>
      <c r="H12" s="216"/>
      <c r="I12" s="215"/>
      <c r="J12" s="216"/>
      <c r="K12" s="215"/>
      <c r="L12" s="217"/>
      <c r="M12" s="217"/>
      <c r="N12" s="217"/>
      <c r="O12" s="217"/>
      <c r="P12" s="217"/>
      <c r="Q12" s="217"/>
      <c r="R12" s="216"/>
      <c r="S12" s="218"/>
      <c r="T12" s="219"/>
      <c r="U12" s="219"/>
      <c r="V12" s="219"/>
      <c r="W12" s="219"/>
      <c r="X12" s="219"/>
      <c r="Y12" s="219"/>
      <c r="Z12" s="220"/>
    </row>
    <row r="13" spans="1:27" s="1" customFormat="1" x14ac:dyDescent="0.2">
      <c r="A13" s="218"/>
      <c r="B13" s="219"/>
      <c r="C13" s="215"/>
      <c r="D13" s="216"/>
      <c r="E13" s="215"/>
      <c r="F13" s="216"/>
      <c r="G13" s="215"/>
      <c r="H13" s="216"/>
      <c r="I13" s="215"/>
      <c r="J13" s="216"/>
      <c r="K13" s="215"/>
      <c r="L13" s="217"/>
      <c r="M13" s="217"/>
      <c r="N13" s="217"/>
      <c r="O13" s="217"/>
      <c r="P13" s="217"/>
      <c r="Q13" s="217"/>
      <c r="R13" s="216"/>
      <c r="S13" s="218"/>
      <c r="T13" s="219"/>
      <c r="U13" s="219"/>
      <c r="V13" s="219"/>
      <c r="W13" s="219"/>
      <c r="X13" s="219"/>
      <c r="Y13" s="219"/>
      <c r="Z13" s="220"/>
    </row>
    <row r="14" spans="1:27"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27"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27" s="1" customFormat="1" ht="18.75" x14ac:dyDescent="0.2">
      <c r="A16" s="14">
        <f>S10+1</f>
        <v>45144</v>
      </c>
      <c r="B16" s="15"/>
      <c r="C16" s="12">
        <f>A16+1</f>
        <v>45145</v>
      </c>
      <c r="D16" s="13"/>
      <c r="E16" s="12">
        <f>C16+1</f>
        <v>45146</v>
      </c>
      <c r="F16" s="13"/>
      <c r="G16" s="12">
        <f>E16+1</f>
        <v>45147</v>
      </c>
      <c r="H16" s="13"/>
      <c r="I16" s="12">
        <f>G16+1</f>
        <v>45148</v>
      </c>
      <c r="J16" s="13"/>
      <c r="K16" s="233">
        <f>I16+1</f>
        <v>45149</v>
      </c>
      <c r="L16" s="234"/>
      <c r="M16" s="235"/>
      <c r="N16" s="235"/>
      <c r="O16" s="235"/>
      <c r="P16" s="235"/>
      <c r="Q16" s="235"/>
      <c r="R16" s="236"/>
      <c r="S16" s="242">
        <f>K16+1</f>
        <v>45150</v>
      </c>
      <c r="T16" s="243"/>
      <c r="U16" s="231"/>
      <c r="V16" s="231"/>
      <c r="W16" s="231"/>
      <c r="X16" s="231"/>
      <c r="Y16" s="231"/>
      <c r="Z16" s="232"/>
    </row>
    <row r="17" spans="1:27" s="1" customFormat="1" x14ac:dyDescent="0.2">
      <c r="A17" s="218"/>
      <c r="B17" s="219"/>
      <c r="C17" s="215"/>
      <c r="D17" s="216"/>
      <c r="E17" s="215"/>
      <c r="F17" s="216"/>
      <c r="G17" s="215"/>
      <c r="H17" s="216"/>
      <c r="I17" s="215"/>
      <c r="J17" s="216"/>
      <c r="K17" s="215"/>
      <c r="L17" s="217"/>
      <c r="M17" s="217"/>
      <c r="N17" s="217"/>
      <c r="O17" s="217"/>
      <c r="P17" s="217"/>
      <c r="Q17" s="217"/>
      <c r="R17" s="216"/>
      <c r="S17" s="218"/>
      <c r="T17" s="219"/>
      <c r="U17" s="219"/>
      <c r="V17" s="219"/>
      <c r="W17" s="219"/>
      <c r="X17" s="219"/>
      <c r="Y17" s="219"/>
      <c r="Z17" s="220"/>
    </row>
    <row r="18" spans="1:27" s="1" customFormat="1" x14ac:dyDescent="0.2">
      <c r="A18" s="218"/>
      <c r="B18" s="219"/>
      <c r="C18" s="215"/>
      <c r="D18" s="216"/>
      <c r="E18" s="215"/>
      <c r="F18" s="216"/>
      <c r="G18" s="215"/>
      <c r="H18" s="216"/>
      <c r="I18" s="215"/>
      <c r="J18" s="216"/>
      <c r="K18" s="215"/>
      <c r="L18" s="217"/>
      <c r="M18" s="217"/>
      <c r="N18" s="217"/>
      <c r="O18" s="217"/>
      <c r="P18" s="217"/>
      <c r="Q18" s="217"/>
      <c r="R18" s="216"/>
      <c r="S18" s="218"/>
      <c r="T18" s="219"/>
      <c r="U18" s="219"/>
      <c r="V18" s="219"/>
      <c r="W18" s="219"/>
      <c r="X18" s="219"/>
      <c r="Y18" s="219"/>
      <c r="Z18" s="220"/>
    </row>
    <row r="19" spans="1:27"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row>
    <row r="20" spans="1:27"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row>
    <row r="21" spans="1:27"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row>
    <row r="22" spans="1:27" s="1" customFormat="1" ht="18.75" x14ac:dyDescent="0.2">
      <c r="A22" s="14">
        <f>S16+1</f>
        <v>45151</v>
      </c>
      <c r="B22" s="15"/>
      <c r="C22" s="12">
        <f>A22+1</f>
        <v>45152</v>
      </c>
      <c r="D22" s="13"/>
      <c r="E22" s="12">
        <f>C22+1</f>
        <v>45153</v>
      </c>
      <c r="F22" s="13"/>
      <c r="G22" s="12">
        <f>E22+1</f>
        <v>45154</v>
      </c>
      <c r="H22" s="13"/>
      <c r="I22" s="12">
        <f>G22+1</f>
        <v>45155</v>
      </c>
      <c r="J22" s="13"/>
      <c r="K22" s="233">
        <f>I22+1</f>
        <v>45156</v>
      </c>
      <c r="L22" s="234"/>
      <c r="M22" s="235"/>
      <c r="N22" s="235"/>
      <c r="O22" s="235"/>
      <c r="P22" s="235"/>
      <c r="Q22" s="235"/>
      <c r="R22" s="236"/>
      <c r="S22" s="242">
        <f>K22+1</f>
        <v>45157</v>
      </c>
      <c r="T22" s="243"/>
      <c r="U22" s="231"/>
      <c r="V22" s="231"/>
      <c r="W22" s="231"/>
      <c r="X22" s="231"/>
      <c r="Y22" s="231"/>
      <c r="Z22" s="232"/>
    </row>
    <row r="23" spans="1:27" s="1" customFormat="1" x14ac:dyDescent="0.2">
      <c r="A23" s="218"/>
      <c r="B23" s="219"/>
      <c r="C23" s="215"/>
      <c r="D23" s="216"/>
      <c r="E23" s="215"/>
      <c r="F23" s="216"/>
      <c r="G23" s="215"/>
      <c r="H23" s="216"/>
      <c r="I23" s="215"/>
      <c r="J23" s="216"/>
      <c r="K23" s="215"/>
      <c r="L23" s="217"/>
      <c r="M23" s="217"/>
      <c r="N23" s="217"/>
      <c r="O23" s="217"/>
      <c r="P23" s="217"/>
      <c r="Q23" s="217"/>
      <c r="R23" s="216"/>
      <c r="S23" s="218"/>
      <c r="T23" s="219"/>
      <c r="U23" s="219"/>
      <c r="V23" s="219"/>
      <c r="W23" s="219"/>
      <c r="X23" s="219"/>
      <c r="Y23" s="219"/>
      <c r="Z23" s="220"/>
    </row>
    <row r="24" spans="1:27"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row>
    <row r="25" spans="1:27"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row>
    <row r="26" spans="1:27"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row>
    <row r="27" spans="1:27"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row>
    <row r="28" spans="1:27" s="1" customFormat="1" ht="18.75" x14ac:dyDescent="0.2">
      <c r="A28" s="14">
        <f>S22+1</f>
        <v>45158</v>
      </c>
      <c r="B28" s="15"/>
      <c r="C28" s="12">
        <f>A28+1</f>
        <v>45159</v>
      </c>
      <c r="D28" s="13"/>
      <c r="E28" s="12">
        <f>C28+1</f>
        <v>45160</v>
      </c>
      <c r="F28" s="13"/>
      <c r="G28" s="12">
        <f>E28+1</f>
        <v>45161</v>
      </c>
      <c r="H28" s="13"/>
      <c r="I28" s="12">
        <f>G28+1</f>
        <v>45162</v>
      </c>
      <c r="J28" s="13"/>
      <c r="K28" s="233">
        <f>I28+1</f>
        <v>45163</v>
      </c>
      <c r="L28" s="234"/>
      <c r="M28" s="235"/>
      <c r="N28" s="235"/>
      <c r="O28" s="235"/>
      <c r="P28" s="235"/>
      <c r="Q28" s="235"/>
      <c r="R28" s="236"/>
      <c r="S28" s="242">
        <f>K28+1</f>
        <v>45164</v>
      </c>
      <c r="T28" s="243"/>
      <c r="U28" s="231"/>
      <c r="V28" s="231"/>
      <c r="W28" s="231"/>
      <c r="X28" s="231"/>
      <c r="Y28" s="231"/>
      <c r="Z28" s="232"/>
    </row>
    <row r="29" spans="1:27" s="1" customFormat="1" x14ac:dyDescent="0.2">
      <c r="A29" s="218"/>
      <c r="B29" s="219"/>
      <c r="C29" s="215"/>
      <c r="D29" s="216"/>
      <c r="E29" s="215"/>
      <c r="F29" s="216"/>
      <c r="G29" s="215"/>
      <c r="H29" s="216"/>
      <c r="I29" s="215"/>
      <c r="J29" s="216"/>
      <c r="K29" s="215"/>
      <c r="L29" s="217"/>
      <c r="M29" s="217"/>
      <c r="N29" s="217"/>
      <c r="O29" s="217"/>
      <c r="P29" s="217"/>
      <c r="Q29" s="217"/>
      <c r="R29" s="216"/>
      <c r="S29" s="218"/>
      <c r="T29" s="219"/>
      <c r="U29" s="219"/>
      <c r="V29" s="219"/>
      <c r="W29" s="219"/>
      <c r="X29" s="219"/>
      <c r="Y29" s="219"/>
      <c r="Z29" s="220"/>
    </row>
    <row r="30" spans="1:27"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row>
    <row r="31" spans="1:27"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row>
    <row r="32" spans="1:27"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row>
    <row r="33" spans="1:27"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row>
    <row r="34" spans="1:27" s="1" customFormat="1" ht="18.75" x14ac:dyDescent="0.2">
      <c r="A34" s="14">
        <f>S28+1</f>
        <v>45165</v>
      </c>
      <c r="B34" s="15"/>
      <c r="C34" s="12">
        <f>A34+1</f>
        <v>45166</v>
      </c>
      <c r="D34" s="13"/>
      <c r="E34" s="12">
        <f>C34+1</f>
        <v>45167</v>
      </c>
      <c r="F34" s="13"/>
      <c r="G34" s="12">
        <f>E34+1</f>
        <v>45168</v>
      </c>
      <c r="H34" s="13"/>
      <c r="I34" s="12">
        <f>G34+1</f>
        <v>45169</v>
      </c>
      <c r="J34" s="13"/>
      <c r="K34" s="233">
        <f>I34+1</f>
        <v>45170</v>
      </c>
      <c r="L34" s="234"/>
      <c r="M34" s="235"/>
      <c r="N34" s="235"/>
      <c r="O34" s="235"/>
      <c r="P34" s="235"/>
      <c r="Q34" s="235"/>
      <c r="R34" s="236"/>
      <c r="S34" s="242">
        <f>K34+1</f>
        <v>45171</v>
      </c>
      <c r="T34" s="243"/>
      <c r="U34" s="231"/>
      <c r="V34" s="231"/>
      <c r="W34" s="231"/>
      <c r="X34" s="231"/>
      <c r="Y34" s="231"/>
      <c r="Z34" s="232"/>
    </row>
    <row r="35" spans="1:27" s="1" customFormat="1" x14ac:dyDescent="0.2">
      <c r="A35" s="218"/>
      <c r="B35" s="219"/>
      <c r="C35" s="215"/>
      <c r="D35" s="216"/>
      <c r="E35" s="215"/>
      <c r="F35" s="216"/>
      <c r="G35" s="215"/>
      <c r="H35" s="216"/>
      <c r="I35" s="215"/>
      <c r="J35" s="216"/>
      <c r="K35" s="215"/>
      <c r="L35" s="217"/>
      <c r="M35" s="217"/>
      <c r="N35" s="217"/>
      <c r="O35" s="217"/>
      <c r="P35" s="217"/>
      <c r="Q35" s="217"/>
      <c r="R35" s="216"/>
      <c r="S35" s="218"/>
      <c r="T35" s="219"/>
      <c r="U35" s="219"/>
      <c r="V35" s="219"/>
      <c r="W35" s="219"/>
      <c r="X35" s="219"/>
      <c r="Y35" s="219"/>
      <c r="Z35" s="220"/>
    </row>
    <row r="36" spans="1:27" s="1" customFormat="1" x14ac:dyDescent="0.2">
      <c r="A36" s="218"/>
      <c r="B36" s="219"/>
      <c r="C36" s="215"/>
      <c r="D36" s="216"/>
      <c r="E36" s="215"/>
      <c r="F36" s="216"/>
      <c r="G36" s="215"/>
      <c r="H36" s="216"/>
      <c r="I36" s="215"/>
      <c r="J36" s="216"/>
      <c r="K36" s="215"/>
      <c r="L36" s="217"/>
      <c r="M36" s="217"/>
      <c r="N36" s="217"/>
      <c r="O36" s="217"/>
      <c r="P36" s="217"/>
      <c r="Q36" s="217"/>
      <c r="R36" s="216"/>
      <c r="S36" s="218"/>
      <c r="T36" s="219"/>
      <c r="U36" s="219"/>
      <c r="V36" s="219"/>
      <c r="W36" s="219"/>
      <c r="X36" s="219"/>
      <c r="Y36" s="219"/>
      <c r="Z36" s="220"/>
    </row>
    <row r="37" spans="1:27"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27"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27"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27" ht="18.75" x14ac:dyDescent="0.2">
      <c r="A40" s="14">
        <f>S34+1</f>
        <v>45172</v>
      </c>
      <c r="B40" s="15"/>
      <c r="C40" s="12">
        <f>A40+1</f>
        <v>45173</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218"/>
      <c r="B41" s="219"/>
      <c r="C41" s="215"/>
      <c r="D41" s="216"/>
      <c r="E41" s="18"/>
      <c r="F41" s="6"/>
      <c r="G41" s="6"/>
      <c r="H41" s="6"/>
      <c r="I41" s="6"/>
      <c r="J41" s="6"/>
      <c r="K41" s="6"/>
      <c r="L41" s="6"/>
      <c r="M41" s="6"/>
      <c r="N41" s="6"/>
      <c r="O41" s="6"/>
      <c r="P41" s="6"/>
      <c r="Q41" s="6"/>
      <c r="R41" s="6"/>
      <c r="S41" s="6"/>
      <c r="T41" s="6"/>
      <c r="U41" s="6"/>
      <c r="V41" s="6"/>
      <c r="W41" s="6"/>
      <c r="X41" s="6"/>
      <c r="Y41" s="6"/>
      <c r="Z41" s="8"/>
    </row>
    <row r="42" spans="1:27"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27"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27"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27"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scale="99"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activeCell="AC39" sqref="AC3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237">
        <f>DATE('Dec22'!AD18,'Dec22'!AD20+9,1)</f>
        <v>45170</v>
      </c>
      <c r="B1" s="237"/>
      <c r="C1" s="237"/>
      <c r="D1" s="237"/>
      <c r="E1" s="237"/>
      <c r="F1" s="237"/>
      <c r="G1" s="237"/>
      <c r="H1" s="237"/>
      <c r="I1" s="11"/>
      <c r="J1" s="11"/>
      <c r="K1" s="240">
        <f>DATE(YEAR(A1),MONTH(A1)-1,1)</f>
        <v>45139</v>
      </c>
      <c r="L1" s="240"/>
      <c r="M1" s="240"/>
      <c r="N1" s="240"/>
      <c r="O1" s="240"/>
      <c r="P1" s="240"/>
      <c r="Q1" s="240"/>
      <c r="S1" s="240">
        <f>DATE(YEAR(A1),MONTH(A1)+1,1)</f>
        <v>45200</v>
      </c>
      <c r="T1" s="240"/>
      <c r="U1" s="240"/>
      <c r="V1" s="240"/>
      <c r="W1" s="240"/>
      <c r="X1" s="240"/>
      <c r="Y1" s="240"/>
    </row>
    <row r="2" spans="1:27"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237"/>
      <c r="B3" s="237"/>
      <c r="C3" s="237"/>
      <c r="D3" s="237"/>
      <c r="E3" s="237"/>
      <c r="F3" s="237"/>
      <c r="G3" s="237"/>
      <c r="H3" s="237"/>
      <c r="I3" s="11"/>
      <c r="J3" s="11"/>
      <c r="K3" s="22" t="str">
        <f t="shared" ref="K3:Q8" si="0">IF(MONTH($K$1)&lt;&gt;MONTH($K$1-(WEEKDAY($K$1,1)-(start_day-1))-IF((WEEKDAY($K$1,1)-(start_day-1))&lt;=0,7,0)+(ROW(K3)-ROW($K$3))*7+(COLUMN(K3)-COLUMN($K$3)+1)),"",$K$1-(WEEKDAY($K$1,1)-(start_day-1))-IF((WEEKDAY($K$1,1)-(start_day-1))&lt;=0,7,0)+(ROW(K3)-ROW($K$3))*7+(COLUMN(K3)-COLUMN($K$3)+1))</f>
        <v/>
      </c>
      <c r="L3" s="22" t="str">
        <f t="shared" si="0"/>
        <v/>
      </c>
      <c r="M3" s="22">
        <f t="shared" si="0"/>
        <v>45139</v>
      </c>
      <c r="N3" s="22">
        <f t="shared" si="0"/>
        <v>45140</v>
      </c>
      <c r="O3" s="22">
        <f t="shared" si="0"/>
        <v>45141</v>
      </c>
      <c r="P3" s="22">
        <f t="shared" si="0"/>
        <v>45142</v>
      </c>
      <c r="Q3" s="22">
        <f t="shared" si="0"/>
        <v>45143</v>
      </c>
      <c r="R3" s="3"/>
      <c r="S3" s="22">
        <f t="shared" ref="S3:Y8" si="1">IF(MONTH($S$1)&lt;&gt;MONTH($S$1-(WEEKDAY($S$1,1)-(start_day-1))-IF((WEEKDAY($S$1,1)-(start_day-1))&lt;=0,7,0)+(ROW(S3)-ROW($S$3))*7+(COLUMN(S3)-COLUMN($S$3)+1)),"",$S$1-(WEEKDAY($S$1,1)-(start_day-1))-IF((WEEKDAY($S$1,1)-(start_day-1))&lt;=0,7,0)+(ROW(S3)-ROW($S$3))*7+(COLUMN(S3)-COLUMN($S$3)+1))</f>
        <v>45200</v>
      </c>
      <c r="T3" s="22">
        <f t="shared" si="1"/>
        <v>45201</v>
      </c>
      <c r="U3" s="22">
        <f t="shared" si="1"/>
        <v>45202</v>
      </c>
      <c r="V3" s="22">
        <f t="shared" si="1"/>
        <v>45203</v>
      </c>
      <c r="W3" s="22">
        <f t="shared" si="1"/>
        <v>45204</v>
      </c>
      <c r="X3" s="22">
        <f t="shared" si="1"/>
        <v>45205</v>
      </c>
      <c r="Y3" s="22">
        <f t="shared" si="1"/>
        <v>45206</v>
      </c>
    </row>
    <row r="4" spans="1:27" s="4" customFormat="1" ht="9" customHeight="1" x14ac:dyDescent="0.2">
      <c r="A4" s="237"/>
      <c r="B4" s="237"/>
      <c r="C4" s="237"/>
      <c r="D4" s="237"/>
      <c r="E4" s="237"/>
      <c r="F4" s="237"/>
      <c r="G4" s="237"/>
      <c r="H4" s="237"/>
      <c r="I4" s="11"/>
      <c r="J4" s="11"/>
      <c r="K4" s="22">
        <f t="shared" si="0"/>
        <v>45144</v>
      </c>
      <c r="L4" s="22">
        <f t="shared" si="0"/>
        <v>45145</v>
      </c>
      <c r="M4" s="22">
        <f t="shared" si="0"/>
        <v>45146</v>
      </c>
      <c r="N4" s="22">
        <f t="shared" si="0"/>
        <v>45147</v>
      </c>
      <c r="O4" s="22">
        <f t="shared" si="0"/>
        <v>45148</v>
      </c>
      <c r="P4" s="22">
        <f t="shared" si="0"/>
        <v>45149</v>
      </c>
      <c r="Q4" s="22">
        <f t="shared" si="0"/>
        <v>45150</v>
      </c>
      <c r="R4" s="3"/>
      <c r="S4" s="22">
        <f t="shared" si="1"/>
        <v>45207</v>
      </c>
      <c r="T4" s="22">
        <f t="shared" si="1"/>
        <v>45208</v>
      </c>
      <c r="U4" s="22">
        <f t="shared" si="1"/>
        <v>45209</v>
      </c>
      <c r="V4" s="22">
        <f t="shared" si="1"/>
        <v>45210</v>
      </c>
      <c r="W4" s="22">
        <f t="shared" si="1"/>
        <v>45211</v>
      </c>
      <c r="X4" s="22">
        <f t="shared" si="1"/>
        <v>45212</v>
      </c>
      <c r="Y4" s="22">
        <f t="shared" si="1"/>
        <v>45213</v>
      </c>
    </row>
    <row r="5" spans="1:27" s="4" customFormat="1" ht="9" customHeight="1" x14ac:dyDescent="0.2">
      <c r="A5" s="237"/>
      <c r="B5" s="237"/>
      <c r="C5" s="237"/>
      <c r="D5" s="237"/>
      <c r="E5" s="237"/>
      <c r="F5" s="237"/>
      <c r="G5" s="237"/>
      <c r="H5" s="237"/>
      <c r="I5" s="11"/>
      <c r="J5" s="11"/>
      <c r="K5" s="22">
        <f t="shared" si="0"/>
        <v>45151</v>
      </c>
      <c r="L5" s="22">
        <f t="shared" si="0"/>
        <v>45152</v>
      </c>
      <c r="M5" s="22">
        <f t="shared" si="0"/>
        <v>45153</v>
      </c>
      <c r="N5" s="22">
        <f t="shared" si="0"/>
        <v>45154</v>
      </c>
      <c r="O5" s="22">
        <f t="shared" si="0"/>
        <v>45155</v>
      </c>
      <c r="P5" s="22">
        <f t="shared" si="0"/>
        <v>45156</v>
      </c>
      <c r="Q5" s="22">
        <f t="shared" si="0"/>
        <v>45157</v>
      </c>
      <c r="R5" s="3"/>
      <c r="S5" s="22">
        <f t="shared" si="1"/>
        <v>45214</v>
      </c>
      <c r="T5" s="22">
        <f t="shared" si="1"/>
        <v>45215</v>
      </c>
      <c r="U5" s="22">
        <f t="shared" si="1"/>
        <v>45216</v>
      </c>
      <c r="V5" s="22">
        <f t="shared" si="1"/>
        <v>45217</v>
      </c>
      <c r="W5" s="22">
        <f t="shared" si="1"/>
        <v>45218</v>
      </c>
      <c r="X5" s="22">
        <f t="shared" si="1"/>
        <v>45219</v>
      </c>
      <c r="Y5" s="22">
        <f t="shared" si="1"/>
        <v>45220</v>
      </c>
    </row>
    <row r="6" spans="1:27" s="4" customFormat="1" ht="9" customHeight="1" x14ac:dyDescent="0.2">
      <c r="A6" s="237"/>
      <c r="B6" s="237"/>
      <c r="C6" s="237"/>
      <c r="D6" s="237"/>
      <c r="E6" s="237"/>
      <c r="F6" s="237"/>
      <c r="G6" s="237"/>
      <c r="H6" s="237"/>
      <c r="I6" s="11"/>
      <c r="J6" s="11"/>
      <c r="K6" s="22">
        <f t="shared" si="0"/>
        <v>45158</v>
      </c>
      <c r="L6" s="22">
        <f t="shared" si="0"/>
        <v>45159</v>
      </c>
      <c r="M6" s="22">
        <f t="shared" si="0"/>
        <v>45160</v>
      </c>
      <c r="N6" s="22">
        <f t="shared" si="0"/>
        <v>45161</v>
      </c>
      <c r="O6" s="22">
        <f t="shared" si="0"/>
        <v>45162</v>
      </c>
      <c r="P6" s="22">
        <f t="shared" si="0"/>
        <v>45163</v>
      </c>
      <c r="Q6" s="22">
        <f t="shared" si="0"/>
        <v>45164</v>
      </c>
      <c r="R6" s="3"/>
      <c r="S6" s="22">
        <f t="shared" si="1"/>
        <v>45221</v>
      </c>
      <c r="T6" s="22">
        <f t="shared" si="1"/>
        <v>45222</v>
      </c>
      <c r="U6" s="22">
        <f t="shared" si="1"/>
        <v>45223</v>
      </c>
      <c r="V6" s="22">
        <f t="shared" si="1"/>
        <v>45224</v>
      </c>
      <c r="W6" s="22">
        <f t="shared" si="1"/>
        <v>45225</v>
      </c>
      <c r="X6" s="22">
        <f t="shared" si="1"/>
        <v>45226</v>
      </c>
      <c r="Y6" s="22">
        <f t="shared" si="1"/>
        <v>45227</v>
      </c>
    </row>
    <row r="7" spans="1:27" s="4" customFormat="1" ht="9" customHeight="1" x14ac:dyDescent="0.2">
      <c r="A7" s="237"/>
      <c r="B7" s="237"/>
      <c r="C7" s="237"/>
      <c r="D7" s="237"/>
      <c r="E7" s="237"/>
      <c r="F7" s="237"/>
      <c r="G7" s="237"/>
      <c r="H7" s="237"/>
      <c r="I7" s="11"/>
      <c r="J7" s="11"/>
      <c r="K7" s="22">
        <f t="shared" si="0"/>
        <v>45165</v>
      </c>
      <c r="L7" s="22">
        <f t="shared" si="0"/>
        <v>45166</v>
      </c>
      <c r="M7" s="22">
        <f t="shared" si="0"/>
        <v>45167</v>
      </c>
      <c r="N7" s="22">
        <f t="shared" si="0"/>
        <v>45168</v>
      </c>
      <c r="O7" s="22">
        <f t="shared" si="0"/>
        <v>45169</v>
      </c>
      <c r="P7" s="22" t="str">
        <f t="shared" si="0"/>
        <v/>
      </c>
      <c r="Q7" s="22" t="str">
        <f t="shared" si="0"/>
        <v/>
      </c>
      <c r="R7" s="3"/>
      <c r="S7" s="22">
        <f t="shared" si="1"/>
        <v>45228</v>
      </c>
      <c r="T7" s="22">
        <f t="shared" si="1"/>
        <v>45229</v>
      </c>
      <c r="U7" s="22">
        <f t="shared" si="1"/>
        <v>45230</v>
      </c>
      <c r="V7" s="22" t="str">
        <f t="shared" si="1"/>
        <v/>
      </c>
      <c r="W7" s="22" t="str">
        <f t="shared" si="1"/>
        <v/>
      </c>
      <c r="X7" s="22" t="str">
        <f t="shared" si="1"/>
        <v/>
      </c>
      <c r="Y7" s="22" t="str">
        <f t="shared" si="1"/>
        <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238">
        <f>A10</f>
        <v>45165</v>
      </c>
      <c r="B9" s="239"/>
      <c r="C9" s="239">
        <f>C10</f>
        <v>45166</v>
      </c>
      <c r="D9" s="239"/>
      <c r="E9" s="239">
        <f>E10</f>
        <v>45167</v>
      </c>
      <c r="F9" s="239"/>
      <c r="G9" s="239">
        <f>G10</f>
        <v>45168</v>
      </c>
      <c r="H9" s="239"/>
      <c r="I9" s="239">
        <f>I10</f>
        <v>45169</v>
      </c>
      <c r="J9" s="239"/>
      <c r="K9" s="239">
        <f>K10</f>
        <v>45170</v>
      </c>
      <c r="L9" s="239"/>
      <c r="M9" s="239"/>
      <c r="N9" s="239"/>
      <c r="O9" s="239"/>
      <c r="P9" s="239"/>
      <c r="Q9" s="239"/>
      <c r="R9" s="239"/>
      <c r="S9" s="239">
        <f>S10</f>
        <v>45171</v>
      </c>
      <c r="T9" s="239"/>
      <c r="U9" s="239"/>
      <c r="V9" s="239"/>
      <c r="W9" s="239"/>
      <c r="X9" s="239"/>
      <c r="Y9" s="239"/>
      <c r="Z9" s="241"/>
    </row>
    <row r="10" spans="1:27" s="1" customFormat="1" ht="18.75" x14ac:dyDescent="0.2">
      <c r="A10" s="14">
        <f>$A$1-(WEEKDAY($A$1,1)-(start_day-1))-IF((WEEKDAY($A$1,1)-(start_day-1))&lt;=0,7,0)+1</f>
        <v>45165</v>
      </c>
      <c r="B10" s="15"/>
      <c r="C10" s="12">
        <f>A10+1</f>
        <v>45166</v>
      </c>
      <c r="D10" s="13"/>
      <c r="E10" s="12">
        <f>C10+1</f>
        <v>45167</v>
      </c>
      <c r="F10" s="13"/>
      <c r="G10" s="12">
        <f>E10+1</f>
        <v>45168</v>
      </c>
      <c r="H10" s="13"/>
      <c r="I10" s="12">
        <f>G10+1</f>
        <v>45169</v>
      </c>
      <c r="J10" s="13"/>
      <c r="K10" s="233">
        <f>I10+1</f>
        <v>45170</v>
      </c>
      <c r="L10" s="234"/>
      <c r="M10" s="235"/>
      <c r="N10" s="235"/>
      <c r="O10" s="235"/>
      <c r="P10" s="235"/>
      <c r="Q10" s="235"/>
      <c r="R10" s="236"/>
      <c r="S10" s="242">
        <f>K10+1</f>
        <v>45171</v>
      </c>
      <c r="T10" s="243"/>
      <c r="U10" s="231"/>
      <c r="V10" s="231"/>
      <c r="W10" s="231"/>
      <c r="X10" s="231"/>
      <c r="Y10" s="231"/>
      <c r="Z10" s="232"/>
    </row>
    <row r="11" spans="1:27" s="1" customFormat="1" x14ac:dyDescent="0.2">
      <c r="A11" s="218"/>
      <c r="B11" s="219"/>
      <c r="C11" s="215"/>
      <c r="D11" s="216"/>
      <c r="E11" s="215"/>
      <c r="F11" s="216"/>
      <c r="G11" s="215"/>
      <c r="H11" s="216"/>
      <c r="I11" s="215"/>
      <c r="J11" s="216"/>
      <c r="K11" s="215"/>
      <c r="L11" s="217"/>
      <c r="M11" s="217"/>
      <c r="N11" s="217"/>
      <c r="O11" s="217"/>
      <c r="P11" s="217"/>
      <c r="Q11" s="217"/>
      <c r="R11" s="216"/>
      <c r="S11" s="218"/>
      <c r="T11" s="219"/>
      <c r="U11" s="219"/>
      <c r="V11" s="219"/>
      <c r="W11" s="219"/>
      <c r="X11" s="219"/>
      <c r="Y11" s="219"/>
      <c r="Z11" s="220"/>
    </row>
    <row r="12" spans="1:27" s="1" customFormat="1" x14ac:dyDescent="0.2">
      <c r="A12" s="218"/>
      <c r="B12" s="219"/>
      <c r="C12" s="215"/>
      <c r="D12" s="216"/>
      <c r="E12" s="215"/>
      <c r="F12" s="216"/>
      <c r="G12" s="215"/>
      <c r="H12" s="216"/>
      <c r="I12" s="215"/>
      <c r="J12" s="216"/>
      <c r="K12" s="215"/>
      <c r="L12" s="217"/>
      <c r="M12" s="217"/>
      <c r="N12" s="217"/>
      <c r="O12" s="217"/>
      <c r="P12" s="217"/>
      <c r="Q12" s="217"/>
      <c r="R12" s="216"/>
      <c r="S12" s="218"/>
      <c r="T12" s="219"/>
      <c r="U12" s="219"/>
      <c r="V12" s="219"/>
      <c r="W12" s="219"/>
      <c r="X12" s="219"/>
      <c r="Y12" s="219"/>
      <c r="Z12" s="220"/>
    </row>
    <row r="13" spans="1:27" s="1" customFormat="1" x14ac:dyDescent="0.2">
      <c r="A13" s="218"/>
      <c r="B13" s="219"/>
      <c r="C13" s="215"/>
      <c r="D13" s="216"/>
      <c r="E13" s="215"/>
      <c r="F13" s="216"/>
      <c r="G13" s="215"/>
      <c r="H13" s="216"/>
      <c r="I13" s="215"/>
      <c r="J13" s="216"/>
      <c r="K13" s="215"/>
      <c r="L13" s="217"/>
      <c r="M13" s="217"/>
      <c r="N13" s="217"/>
      <c r="O13" s="217"/>
      <c r="P13" s="217"/>
      <c r="Q13" s="217"/>
      <c r="R13" s="216"/>
      <c r="S13" s="218"/>
      <c r="T13" s="219"/>
      <c r="U13" s="219"/>
      <c r="V13" s="219"/>
      <c r="W13" s="219"/>
      <c r="X13" s="219"/>
      <c r="Y13" s="219"/>
      <c r="Z13" s="220"/>
    </row>
    <row r="14" spans="1:27"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27"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27" s="1" customFormat="1" ht="18.75" x14ac:dyDescent="0.2">
      <c r="A16" s="14">
        <f>S10+1</f>
        <v>45172</v>
      </c>
      <c r="B16" s="15"/>
      <c r="C16" s="12">
        <f>A16+1</f>
        <v>45173</v>
      </c>
      <c r="D16" s="13"/>
      <c r="E16" s="12">
        <f>C16+1</f>
        <v>45174</v>
      </c>
      <c r="F16" s="13"/>
      <c r="G16" s="12">
        <f>E16+1</f>
        <v>45175</v>
      </c>
      <c r="H16" s="13"/>
      <c r="I16" s="12">
        <f>G16+1</f>
        <v>45176</v>
      </c>
      <c r="J16" s="13"/>
      <c r="K16" s="233">
        <f>I16+1</f>
        <v>45177</v>
      </c>
      <c r="L16" s="234"/>
      <c r="M16" s="235"/>
      <c r="N16" s="235"/>
      <c r="O16" s="235"/>
      <c r="P16" s="235"/>
      <c r="Q16" s="235"/>
      <c r="R16" s="236"/>
      <c r="S16" s="242">
        <f>K16+1</f>
        <v>45178</v>
      </c>
      <c r="T16" s="243"/>
      <c r="U16" s="231"/>
      <c r="V16" s="231"/>
      <c r="W16" s="231"/>
      <c r="X16" s="231"/>
      <c r="Y16" s="231"/>
      <c r="Z16" s="232"/>
    </row>
    <row r="17" spans="1:27" s="1" customFormat="1" x14ac:dyDescent="0.2">
      <c r="A17" s="218"/>
      <c r="B17" s="219"/>
      <c r="C17" s="215"/>
      <c r="D17" s="216"/>
      <c r="E17" s="215"/>
      <c r="F17" s="216"/>
      <c r="G17" s="215"/>
      <c r="H17" s="216"/>
      <c r="I17" s="215"/>
      <c r="J17" s="216"/>
      <c r="K17" s="215"/>
      <c r="L17" s="217"/>
      <c r="M17" s="217"/>
      <c r="N17" s="217"/>
      <c r="O17" s="217"/>
      <c r="P17" s="217"/>
      <c r="Q17" s="217"/>
      <c r="R17" s="216"/>
      <c r="S17" s="218"/>
      <c r="T17" s="219"/>
      <c r="U17" s="219"/>
      <c r="V17" s="219"/>
      <c r="W17" s="219"/>
      <c r="X17" s="219"/>
      <c r="Y17" s="219"/>
      <c r="Z17" s="220"/>
    </row>
    <row r="18" spans="1:27" s="1" customFormat="1" x14ac:dyDescent="0.2">
      <c r="A18" s="218"/>
      <c r="B18" s="219"/>
      <c r="C18" s="215"/>
      <c r="D18" s="216"/>
      <c r="E18" s="215"/>
      <c r="F18" s="216"/>
      <c r="G18" s="215"/>
      <c r="H18" s="216"/>
      <c r="I18" s="215"/>
      <c r="J18" s="216"/>
      <c r="K18" s="215"/>
      <c r="L18" s="217"/>
      <c r="M18" s="217"/>
      <c r="N18" s="217"/>
      <c r="O18" s="217"/>
      <c r="P18" s="217"/>
      <c r="Q18" s="217"/>
      <c r="R18" s="216"/>
      <c r="S18" s="218"/>
      <c r="T18" s="219"/>
      <c r="U18" s="219"/>
      <c r="V18" s="219"/>
      <c r="W18" s="219"/>
      <c r="X18" s="219"/>
      <c r="Y18" s="219"/>
      <c r="Z18" s="220"/>
    </row>
    <row r="19" spans="1:27"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row>
    <row r="20" spans="1:27"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row>
    <row r="21" spans="1:27"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row>
    <row r="22" spans="1:27" s="1" customFormat="1" ht="18.75" x14ac:dyDescent="0.2">
      <c r="A22" s="14">
        <f>S16+1</f>
        <v>45179</v>
      </c>
      <c r="B22" s="15"/>
      <c r="C22" s="12">
        <f>A22+1</f>
        <v>45180</v>
      </c>
      <c r="D22" s="13"/>
      <c r="E22" s="12">
        <f>C22+1</f>
        <v>45181</v>
      </c>
      <c r="F22" s="13"/>
      <c r="G22" s="12">
        <f>E22+1</f>
        <v>45182</v>
      </c>
      <c r="H22" s="13"/>
      <c r="I22" s="12">
        <f>G22+1</f>
        <v>45183</v>
      </c>
      <c r="J22" s="13"/>
      <c r="K22" s="233">
        <f>I22+1</f>
        <v>45184</v>
      </c>
      <c r="L22" s="234"/>
      <c r="M22" s="235"/>
      <c r="N22" s="235"/>
      <c r="O22" s="235"/>
      <c r="P22" s="235"/>
      <c r="Q22" s="235"/>
      <c r="R22" s="236"/>
      <c r="S22" s="242">
        <f>K22+1</f>
        <v>45185</v>
      </c>
      <c r="T22" s="243"/>
      <c r="U22" s="231"/>
      <c r="V22" s="231"/>
      <c r="W22" s="231"/>
      <c r="X22" s="231"/>
      <c r="Y22" s="231"/>
      <c r="Z22" s="232"/>
    </row>
    <row r="23" spans="1:27" s="1" customFormat="1" x14ac:dyDescent="0.2">
      <c r="A23" s="218"/>
      <c r="B23" s="219"/>
      <c r="C23" s="215"/>
      <c r="D23" s="216"/>
      <c r="E23" s="215"/>
      <c r="F23" s="216"/>
      <c r="G23" s="215"/>
      <c r="H23" s="216"/>
      <c r="I23" s="215"/>
      <c r="J23" s="216"/>
      <c r="K23" s="215"/>
      <c r="L23" s="217"/>
      <c r="M23" s="217"/>
      <c r="N23" s="217"/>
      <c r="O23" s="217"/>
      <c r="P23" s="217"/>
      <c r="Q23" s="217"/>
      <c r="R23" s="216"/>
      <c r="S23" s="218"/>
      <c r="T23" s="219"/>
      <c r="U23" s="219"/>
      <c r="V23" s="219"/>
      <c r="W23" s="219"/>
      <c r="X23" s="219"/>
      <c r="Y23" s="219"/>
      <c r="Z23" s="220"/>
    </row>
    <row r="24" spans="1:27"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row>
    <row r="25" spans="1:27"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row>
    <row r="26" spans="1:27"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row>
    <row r="27" spans="1:27"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row>
    <row r="28" spans="1:27" s="1" customFormat="1" ht="18.75" x14ac:dyDescent="0.2">
      <c r="A28" s="14">
        <f>S22+1</f>
        <v>45186</v>
      </c>
      <c r="B28" s="15"/>
      <c r="C28" s="12">
        <f>A28+1</f>
        <v>45187</v>
      </c>
      <c r="D28" s="13"/>
      <c r="E28" s="12">
        <f>C28+1</f>
        <v>45188</v>
      </c>
      <c r="F28" s="13"/>
      <c r="G28" s="12">
        <f>E28+1</f>
        <v>45189</v>
      </c>
      <c r="H28" s="13"/>
      <c r="I28" s="12">
        <f>G28+1</f>
        <v>45190</v>
      </c>
      <c r="J28" s="13"/>
      <c r="K28" s="233">
        <f>I28+1</f>
        <v>45191</v>
      </c>
      <c r="L28" s="234"/>
      <c r="M28" s="235"/>
      <c r="N28" s="235"/>
      <c r="O28" s="235"/>
      <c r="P28" s="235"/>
      <c r="Q28" s="235"/>
      <c r="R28" s="236"/>
      <c r="S28" s="242">
        <f>K28+1</f>
        <v>45192</v>
      </c>
      <c r="T28" s="243"/>
      <c r="U28" s="231"/>
      <c r="V28" s="231"/>
      <c r="W28" s="231"/>
      <c r="X28" s="231"/>
      <c r="Y28" s="231"/>
      <c r="Z28" s="232"/>
    </row>
    <row r="29" spans="1:27" s="1" customFormat="1" x14ac:dyDescent="0.2">
      <c r="A29" s="218"/>
      <c r="B29" s="219"/>
      <c r="C29" s="215"/>
      <c r="D29" s="216"/>
      <c r="E29" s="215"/>
      <c r="F29" s="216"/>
      <c r="G29" s="215"/>
      <c r="H29" s="216"/>
      <c r="I29" s="215"/>
      <c r="J29" s="216"/>
      <c r="K29" s="215"/>
      <c r="L29" s="217"/>
      <c r="M29" s="217"/>
      <c r="N29" s="217"/>
      <c r="O29" s="217"/>
      <c r="P29" s="217"/>
      <c r="Q29" s="217"/>
      <c r="R29" s="216"/>
      <c r="S29" s="218"/>
      <c r="T29" s="219"/>
      <c r="U29" s="219"/>
      <c r="V29" s="219"/>
      <c r="W29" s="219"/>
      <c r="X29" s="219"/>
      <c r="Y29" s="219"/>
      <c r="Z29" s="220"/>
    </row>
    <row r="30" spans="1:27"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row>
    <row r="31" spans="1:27"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row>
    <row r="32" spans="1:27"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row>
    <row r="33" spans="1:27"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row>
    <row r="34" spans="1:27" s="1" customFormat="1" ht="18.75" x14ac:dyDescent="0.2">
      <c r="A34" s="14">
        <f>S28+1</f>
        <v>45193</v>
      </c>
      <c r="B34" s="15"/>
      <c r="C34" s="12">
        <f>A34+1</f>
        <v>45194</v>
      </c>
      <c r="D34" s="13"/>
      <c r="E34" s="12">
        <f>C34+1</f>
        <v>45195</v>
      </c>
      <c r="F34" s="13"/>
      <c r="G34" s="12">
        <f>E34+1</f>
        <v>45196</v>
      </c>
      <c r="H34" s="13"/>
      <c r="I34" s="12">
        <f>G34+1</f>
        <v>45197</v>
      </c>
      <c r="J34" s="13"/>
      <c r="K34" s="233">
        <f>I34+1</f>
        <v>45198</v>
      </c>
      <c r="L34" s="234"/>
      <c r="M34" s="235"/>
      <c r="N34" s="235"/>
      <c r="O34" s="235"/>
      <c r="P34" s="235"/>
      <c r="Q34" s="235"/>
      <c r="R34" s="236"/>
      <c r="S34" s="242">
        <f>K34+1</f>
        <v>45199</v>
      </c>
      <c r="T34" s="243"/>
      <c r="U34" s="231"/>
      <c r="V34" s="231"/>
      <c r="W34" s="231"/>
      <c r="X34" s="231"/>
      <c r="Y34" s="231"/>
      <c r="Z34" s="232"/>
    </row>
    <row r="35" spans="1:27" s="1" customFormat="1" x14ac:dyDescent="0.2">
      <c r="A35" s="218"/>
      <c r="B35" s="219"/>
      <c r="C35" s="215"/>
      <c r="D35" s="216"/>
      <c r="E35" s="215"/>
      <c r="F35" s="216"/>
      <c r="G35" s="215"/>
      <c r="H35" s="216"/>
      <c r="I35" s="215"/>
      <c r="J35" s="216"/>
      <c r="K35" s="215"/>
      <c r="L35" s="217"/>
      <c r="M35" s="217"/>
      <c r="N35" s="217"/>
      <c r="O35" s="217"/>
      <c r="P35" s="217"/>
      <c r="Q35" s="217"/>
      <c r="R35" s="216"/>
      <c r="S35" s="218" t="s">
        <v>3011</v>
      </c>
      <c r="T35" s="219"/>
      <c r="U35" s="219"/>
      <c r="V35" s="219"/>
      <c r="W35" s="219"/>
      <c r="X35" s="219"/>
      <c r="Y35" s="219"/>
      <c r="Z35" s="220"/>
    </row>
    <row r="36" spans="1:27" s="1" customFormat="1" x14ac:dyDescent="0.2">
      <c r="A36" s="218"/>
      <c r="B36" s="219"/>
      <c r="C36" s="215"/>
      <c r="D36" s="216"/>
      <c r="E36" s="215"/>
      <c r="F36" s="216"/>
      <c r="G36" s="215"/>
      <c r="H36" s="216"/>
      <c r="I36" s="215"/>
      <c r="J36" s="216"/>
      <c r="K36" s="215"/>
      <c r="L36" s="217"/>
      <c r="M36" s="217"/>
      <c r="N36" s="217"/>
      <c r="O36" s="217"/>
      <c r="P36" s="217"/>
      <c r="Q36" s="217"/>
      <c r="R36" s="216"/>
      <c r="S36" s="218">
        <v>273410994</v>
      </c>
      <c r="T36" s="219"/>
      <c r="U36" s="219"/>
      <c r="V36" s="219"/>
      <c r="W36" s="219"/>
      <c r="X36" s="219"/>
      <c r="Y36" s="219"/>
      <c r="Z36" s="220"/>
    </row>
    <row r="37" spans="1:27"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27"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27"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27" ht="18.75" x14ac:dyDescent="0.2">
      <c r="A40" s="14">
        <f>S34+1</f>
        <v>45200</v>
      </c>
      <c r="B40" s="15"/>
      <c r="C40" s="12">
        <f>A40+1</f>
        <v>45201</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218"/>
      <c r="B41" s="219"/>
      <c r="C41" s="215"/>
      <c r="D41" s="216"/>
      <c r="E41" s="18"/>
      <c r="F41" s="6"/>
      <c r="G41" s="6"/>
      <c r="H41" s="6"/>
      <c r="I41" s="6"/>
      <c r="J41" s="6"/>
      <c r="K41" s="6"/>
      <c r="L41" s="6"/>
      <c r="M41" s="6"/>
      <c r="N41" s="6"/>
      <c r="O41" s="6"/>
      <c r="P41" s="6"/>
      <c r="Q41" s="6"/>
      <c r="R41" s="6"/>
      <c r="S41" s="6"/>
      <c r="T41" s="6"/>
      <c r="U41" s="6"/>
      <c r="V41" s="6"/>
      <c r="W41" s="6"/>
      <c r="X41" s="6"/>
      <c r="Y41" s="6"/>
      <c r="Z41" s="8"/>
    </row>
    <row r="42" spans="1:27"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27"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27"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27"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scale="9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237">
        <f>DATE('Dec22'!AD18,'Dec22'!AD20+10,1)</f>
        <v>45200</v>
      </c>
      <c r="B1" s="237"/>
      <c r="C1" s="237"/>
      <c r="D1" s="237"/>
      <c r="E1" s="237"/>
      <c r="F1" s="237"/>
      <c r="G1" s="237"/>
      <c r="H1" s="237"/>
      <c r="I1" s="11"/>
      <c r="J1" s="11"/>
      <c r="K1" s="240">
        <f>DATE(YEAR(A1),MONTH(A1)-1,1)</f>
        <v>45170</v>
      </c>
      <c r="L1" s="240"/>
      <c r="M1" s="240"/>
      <c r="N1" s="240"/>
      <c r="O1" s="240"/>
      <c r="P1" s="240"/>
      <c r="Q1" s="240"/>
      <c r="S1" s="240">
        <f>DATE(YEAR(A1),MONTH(A1)+1,1)</f>
        <v>45231</v>
      </c>
      <c r="T1" s="240"/>
      <c r="U1" s="240"/>
      <c r="V1" s="240"/>
      <c r="W1" s="240"/>
      <c r="X1" s="240"/>
      <c r="Y1" s="240"/>
    </row>
    <row r="2" spans="1:27"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237"/>
      <c r="B3" s="237"/>
      <c r="C3" s="237"/>
      <c r="D3" s="237"/>
      <c r="E3" s="237"/>
      <c r="F3" s="237"/>
      <c r="G3" s="237"/>
      <c r="H3" s="237"/>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f t="shared" si="0"/>
        <v>45170</v>
      </c>
      <c r="Q3" s="22">
        <f t="shared" si="0"/>
        <v>45171</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f t="shared" si="1"/>
        <v>45231</v>
      </c>
      <c r="W3" s="22">
        <f t="shared" si="1"/>
        <v>45232</v>
      </c>
      <c r="X3" s="22">
        <f t="shared" si="1"/>
        <v>45233</v>
      </c>
      <c r="Y3" s="22">
        <f t="shared" si="1"/>
        <v>45234</v>
      </c>
    </row>
    <row r="4" spans="1:27" s="4" customFormat="1" ht="9" customHeight="1" x14ac:dyDescent="0.2">
      <c r="A4" s="237"/>
      <c r="B4" s="237"/>
      <c r="C4" s="237"/>
      <c r="D4" s="237"/>
      <c r="E4" s="237"/>
      <c r="F4" s="237"/>
      <c r="G4" s="237"/>
      <c r="H4" s="237"/>
      <c r="I4" s="11"/>
      <c r="J4" s="11"/>
      <c r="K4" s="22">
        <f t="shared" si="0"/>
        <v>45172</v>
      </c>
      <c r="L4" s="22">
        <f t="shared" si="0"/>
        <v>45173</v>
      </c>
      <c r="M4" s="22">
        <f t="shared" si="0"/>
        <v>45174</v>
      </c>
      <c r="N4" s="22">
        <f t="shared" si="0"/>
        <v>45175</v>
      </c>
      <c r="O4" s="22">
        <f t="shared" si="0"/>
        <v>45176</v>
      </c>
      <c r="P4" s="22">
        <f t="shared" si="0"/>
        <v>45177</v>
      </c>
      <c r="Q4" s="22">
        <f t="shared" si="0"/>
        <v>45178</v>
      </c>
      <c r="R4" s="3"/>
      <c r="S4" s="22">
        <f t="shared" si="1"/>
        <v>45235</v>
      </c>
      <c r="T4" s="22">
        <f t="shared" si="1"/>
        <v>45236</v>
      </c>
      <c r="U4" s="22">
        <f t="shared" si="1"/>
        <v>45237</v>
      </c>
      <c r="V4" s="22">
        <f t="shared" si="1"/>
        <v>45238</v>
      </c>
      <c r="W4" s="22">
        <f t="shared" si="1"/>
        <v>45239</v>
      </c>
      <c r="X4" s="22">
        <f t="shared" si="1"/>
        <v>45240</v>
      </c>
      <c r="Y4" s="22">
        <f t="shared" si="1"/>
        <v>45241</v>
      </c>
    </row>
    <row r="5" spans="1:27" s="4" customFormat="1" ht="9" customHeight="1" x14ac:dyDescent="0.2">
      <c r="A5" s="237"/>
      <c r="B5" s="237"/>
      <c r="C5" s="237"/>
      <c r="D5" s="237"/>
      <c r="E5" s="237"/>
      <c r="F5" s="237"/>
      <c r="G5" s="237"/>
      <c r="H5" s="237"/>
      <c r="I5" s="11"/>
      <c r="J5" s="11"/>
      <c r="K5" s="22">
        <f t="shared" si="0"/>
        <v>45179</v>
      </c>
      <c r="L5" s="22">
        <f t="shared" si="0"/>
        <v>45180</v>
      </c>
      <c r="M5" s="22">
        <f t="shared" si="0"/>
        <v>45181</v>
      </c>
      <c r="N5" s="22">
        <f t="shared" si="0"/>
        <v>45182</v>
      </c>
      <c r="O5" s="22">
        <f t="shared" si="0"/>
        <v>45183</v>
      </c>
      <c r="P5" s="22">
        <f t="shared" si="0"/>
        <v>45184</v>
      </c>
      <c r="Q5" s="22">
        <f t="shared" si="0"/>
        <v>45185</v>
      </c>
      <c r="R5" s="3"/>
      <c r="S5" s="22">
        <f t="shared" si="1"/>
        <v>45242</v>
      </c>
      <c r="T5" s="22">
        <f t="shared" si="1"/>
        <v>45243</v>
      </c>
      <c r="U5" s="22">
        <f t="shared" si="1"/>
        <v>45244</v>
      </c>
      <c r="V5" s="22">
        <f t="shared" si="1"/>
        <v>45245</v>
      </c>
      <c r="W5" s="22">
        <f t="shared" si="1"/>
        <v>45246</v>
      </c>
      <c r="X5" s="22">
        <f t="shared" si="1"/>
        <v>45247</v>
      </c>
      <c r="Y5" s="22">
        <f t="shared" si="1"/>
        <v>45248</v>
      </c>
    </row>
    <row r="6" spans="1:27" s="4" customFormat="1" ht="9" customHeight="1" x14ac:dyDescent="0.2">
      <c r="A6" s="237"/>
      <c r="B6" s="237"/>
      <c r="C6" s="237"/>
      <c r="D6" s="237"/>
      <c r="E6" s="237"/>
      <c r="F6" s="237"/>
      <c r="G6" s="237"/>
      <c r="H6" s="237"/>
      <c r="I6" s="11"/>
      <c r="J6" s="11"/>
      <c r="K6" s="22">
        <f t="shared" si="0"/>
        <v>45186</v>
      </c>
      <c r="L6" s="22">
        <f t="shared" si="0"/>
        <v>45187</v>
      </c>
      <c r="M6" s="22">
        <f t="shared" si="0"/>
        <v>45188</v>
      </c>
      <c r="N6" s="22">
        <f t="shared" si="0"/>
        <v>45189</v>
      </c>
      <c r="O6" s="22">
        <f t="shared" si="0"/>
        <v>45190</v>
      </c>
      <c r="P6" s="22">
        <f t="shared" si="0"/>
        <v>45191</v>
      </c>
      <c r="Q6" s="22">
        <f t="shared" si="0"/>
        <v>45192</v>
      </c>
      <c r="R6" s="3"/>
      <c r="S6" s="22">
        <f t="shared" si="1"/>
        <v>45249</v>
      </c>
      <c r="T6" s="22">
        <f t="shared" si="1"/>
        <v>45250</v>
      </c>
      <c r="U6" s="22">
        <f t="shared" si="1"/>
        <v>45251</v>
      </c>
      <c r="V6" s="22">
        <f t="shared" si="1"/>
        <v>45252</v>
      </c>
      <c r="W6" s="22">
        <f t="shared" si="1"/>
        <v>45253</v>
      </c>
      <c r="X6" s="22">
        <f t="shared" si="1"/>
        <v>45254</v>
      </c>
      <c r="Y6" s="22">
        <f t="shared" si="1"/>
        <v>45255</v>
      </c>
    </row>
    <row r="7" spans="1:27" s="4" customFormat="1" ht="9" customHeight="1" x14ac:dyDescent="0.2">
      <c r="A7" s="237"/>
      <c r="B7" s="237"/>
      <c r="C7" s="237"/>
      <c r="D7" s="237"/>
      <c r="E7" s="237"/>
      <c r="F7" s="237"/>
      <c r="G7" s="237"/>
      <c r="H7" s="237"/>
      <c r="I7" s="11"/>
      <c r="J7" s="11"/>
      <c r="K7" s="22">
        <f t="shared" si="0"/>
        <v>45193</v>
      </c>
      <c r="L7" s="22">
        <f t="shared" si="0"/>
        <v>45194</v>
      </c>
      <c r="M7" s="22">
        <f t="shared" si="0"/>
        <v>45195</v>
      </c>
      <c r="N7" s="22">
        <f t="shared" si="0"/>
        <v>45196</v>
      </c>
      <c r="O7" s="22">
        <f t="shared" si="0"/>
        <v>45197</v>
      </c>
      <c r="P7" s="22">
        <f t="shared" si="0"/>
        <v>45198</v>
      </c>
      <c r="Q7" s="22">
        <f t="shared" si="0"/>
        <v>45199</v>
      </c>
      <c r="R7" s="3"/>
      <c r="S7" s="22">
        <f t="shared" si="1"/>
        <v>45256</v>
      </c>
      <c r="T7" s="22">
        <f t="shared" si="1"/>
        <v>45257</v>
      </c>
      <c r="U7" s="22">
        <f t="shared" si="1"/>
        <v>45258</v>
      </c>
      <c r="V7" s="22">
        <f t="shared" si="1"/>
        <v>45259</v>
      </c>
      <c r="W7" s="22">
        <f t="shared" si="1"/>
        <v>45260</v>
      </c>
      <c r="X7" s="22" t="str">
        <f t="shared" si="1"/>
        <v/>
      </c>
      <c r="Y7" s="22" t="str">
        <f t="shared" si="1"/>
        <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238">
        <f>A10</f>
        <v>45200</v>
      </c>
      <c r="B9" s="239"/>
      <c r="C9" s="239">
        <f>C10</f>
        <v>45201</v>
      </c>
      <c r="D9" s="239"/>
      <c r="E9" s="239">
        <f>E10</f>
        <v>45202</v>
      </c>
      <c r="F9" s="239"/>
      <c r="G9" s="239">
        <f>G10</f>
        <v>45203</v>
      </c>
      <c r="H9" s="239"/>
      <c r="I9" s="239">
        <f>I10</f>
        <v>45204</v>
      </c>
      <c r="J9" s="239"/>
      <c r="K9" s="239">
        <f>K10</f>
        <v>45205</v>
      </c>
      <c r="L9" s="239"/>
      <c r="M9" s="239"/>
      <c r="N9" s="239"/>
      <c r="O9" s="239"/>
      <c r="P9" s="239"/>
      <c r="Q9" s="239"/>
      <c r="R9" s="239"/>
      <c r="S9" s="239">
        <f>S10</f>
        <v>45206</v>
      </c>
      <c r="T9" s="239"/>
      <c r="U9" s="239"/>
      <c r="V9" s="239"/>
      <c r="W9" s="239"/>
      <c r="X9" s="239"/>
      <c r="Y9" s="239"/>
      <c r="Z9" s="241"/>
    </row>
    <row r="10" spans="1:27" s="1" customFormat="1" ht="18.75" x14ac:dyDescent="0.2">
      <c r="A10" s="14">
        <f>$A$1-(WEEKDAY($A$1,1)-(start_day-1))-IF((WEEKDAY($A$1,1)-(start_day-1))&lt;=0,7,0)+1</f>
        <v>45200</v>
      </c>
      <c r="B10" s="15"/>
      <c r="C10" s="12">
        <f>A10+1</f>
        <v>45201</v>
      </c>
      <c r="D10" s="13"/>
      <c r="E10" s="12">
        <f>C10+1</f>
        <v>45202</v>
      </c>
      <c r="F10" s="13"/>
      <c r="G10" s="12">
        <f>E10+1</f>
        <v>45203</v>
      </c>
      <c r="H10" s="13"/>
      <c r="I10" s="12">
        <f>G10+1</f>
        <v>45204</v>
      </c>
      <c r="J10" s="13"/>
      <c r="K10" s="233">
        <f>I10+1</f>
        <v>45205</v>
      </c>
      <c r="L10" s="234"/>
      <c r="M10" s="235"/>
      <c r="N10" s="235"/>
      <c r="O10" s="235"/>
      <c r="P10" s="235"/>
      <c r="Q10" s="235"/>
      <c r="R10" s="236"/>
      <c r="S10" s="242">
        <f>K10+1</f>
        <v>45206</v>
      </c>
      <c r="T10" s="243"/>
      <c r="U10" s="231"/>
      <c r="V10" s="231"/>
      <c r="W10" s="231"/>
      <c r="X10" s="231"/>
      <c r="Y10" s="231"/>
      <c r="Z10" s="232"/>
    </row>
    <row r="11" spans="1:27" s="1" customFormat="1" x14ac:dyDescent="0.2">
      <c r="A11" s="218"/>
      <c r="B11" s="219"/>
      <c r="C11" s="215"/>
      <c r="D11" s="216"/>
      <c r="E11" s="215"/>
      <c r="F11" s="216"/>
      <c r="G11" s="215"/>
      <c r="H11" s="216"/>
      <c r="I11" s="215"/>
      <c r="J11" s="216"/>
      <c r="K11" s="215"/>
      <c r="L11" s="217"/>
      <c r="M11" s="217"/>
      <c r="N11" s="217"/>
      <c r="O11" s="217"/>
      <c r="P11" s="217"/>
      <c r="Q11" s="217"/>
      <c r="R11" s="216"/>
      <c r="S11" s="218"/>
      <c r="T11" s="219"/>
      <c r="U11" s="219"/>
      <c r="V11" s="219"/>
      <c r="W11" s="219"/>
      <c r="X11" s="219"/>
      <c r="Y11" s="219"/>
      <c r="Z11" s="220"/>
    </row>
    <row r="12" spans="1:27" s="1" customFormat="1" x14ac:dyDescent="0.2">
      <c r="A12" s="218"/>
      <c r="B12" s="219"/>
      <c r="C12" s="215"/>
      <c r="D12" s="216"/>
      <c r="E12" s="215"/>
      <c r="F12" s="216"/>
      <c r="G12" s="215"/>
      <c r="H12" s="216"/>
      <c r="I12" s="215"/>
      <c r="J12" s="216"/>
      <c r="K12" s="215"/>
      <c r="L12" s="217"/>
      <c r="M12" s="217"/>
      <c r="N12" s="217"/>
      <c r="O12" s="217"/>
      <c r="P12" s="217"/>
      <c r="Q12" s="217"/>
      <c r="R12" s="216"/>
      <c r="S12" s="218"/>
      <c r="T12" s="219"/>
      <c r="U12" s="219"/>
      <c r="V12" s="219"/>
      <c r="W12" s="219"/>
      <c r="X12" s="219"/>
      <c r="Y12" s="219"/>
      <c r="Z12" s="220"/>
    </row>
    <row r="13" spans="1:27" s="1" customFormat="1" x14ac:dyDescent="0.2">
      <c r="A13" s="218"/>
      <c r="B13" s="219"/>
      <c r="C13" s="215"/>
      <c r="D13" s="216"/>
      <c r="E13" s="215"/>
      <c r="F13" s="216"/>
      <c r="G13" s="215"/>
      <c r="H13" s="216"/>
      <c r="I13" s="215"/>
      <c r="J13" s="216"/>
      <c r="K13" s="215"/>
      <c r="L13" s="217"/>
      <c r="M13" s="217"/>
      <c r="N13" s="217"/>
      <c r="O13" s="217"/>
      <c r="P13" s="217"/>
      <c r="Q13" s="217"/>
      <c r="R13" s="216"/>
      <c r="S13" s="218"/>
      <c r="T13" s="219"/>
      <c r="U13" s="219"/>
      <c r="V13" s="219"/>
      <c r="W13" s="219"/>
      <c r="X13" s="219"/>
      <c r="Y13" s="219"/>
      <c r="Z13" s="220"/>
    </row>
    <row r="14" spans="1:27"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27"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27" s="1" customFormat="1" ht="18.75" x14ac:dyDescent="0.2">
      <c r="A16" s="14">
        <f>S10+1</f>
        <v>45207</v>
      </c>
      <c r="B16" s="15"/>
      <c r="C16" s="12">
        <f>A16+1</f>
        <v>45208</v>
      </c>
      <c r="D16" s="13"/>
      <c r="E16" s="12">
        <f>C16+1</f>
        <v>45209</v>
      </c>
      <c r="F16" s="13"/>
      <c r="G16" s="12">
        <f>E16+1</f>
        <v>45210</v>
      </c>
      <c r="H16" s="13"/>
      <c r="I16" s="12">
        <f>G16+1</f>
        <v>45211</v>
      </c>
      <c r="J16" s="13"/>
      <c r="K16" s="233">
        <f>I16+1</f>
        <v>45212</v>
      </c>
      <c r="L16" s="234"/>
      <c r="M16" s="235"/>
      <c r="N16" s="235"/>
      <c r="O16" s="235"/>
      <c r="P16" s="235"/>
      <c r="Q16" s="235"/>
      <c r="R16" s="236"/>
      <c r="S16" s="242">
        <f>K16+1</f>
        <v>45213</v>
      </c>
      <c r="T16" s="243"/>
      <c r="U16" s="231"/>
      <c r="V16" s="231"/>
      <c r="W16" s="231"/>
      <c r="X16" s="231"/>
      <c r="Y16" s="231"/>
      <c r="Z16" s="232"/>
    </row>
    <row r="17" spans="1:27" s="1" customFormat="1" x14ac:dyDescent="0.2">
      <c r="A17" s="218"/>
      <c r="B17" s="219"/>
      <c r="C17" s="215"/>
      <c r="D17" s="216"/>
      <c r="E17" s="215"/>
      <c r="F17" s="216"/>
      <c r="G17" s="215"/>
      <c r="H17" s="216"/>
      <c r="I17" s="215"/>
      <c r="J17" s="216"/>
      <c r="K17" s="215"/>
      <c r="L17" s="217"/>
      <c r="M17" s="217"/>
      <c r="N17" s="217"/>
      <c r="O17" s="217"/>
      <c r="P17" s="217"/>
      <c r="Q17" s="217"/>
      <c r="R17" s="216"/>
      <c r="S17" s="218"/>
      <c r="T17" s="219"/>
      <c r="U17" s="219"/>
      <c r="V17" s="219"/>
      <c r="W17" s="219"/>
      <c r="X17" s="219"/>
      <c r="Y17" s="219"/>
      <c r="Z17" s="220"/>
    </row>
    <row r="18" spans="1:27" s="1" customFormat="1" x14ac:dyDescent="0.2">
      <c r="A18" s="218"/>
      <c r="B18" s="219"/>
      <c r="C18" s="215"/>
      <c r="D18" s="216"/>
      <c r="E18" s="215"/>
      <c r="F18" s="216"/>
      <c r="G18" s="215"/>
      <c r="H18" s="216"/>
      <c r="I18" s="215"/>
      <c r="J18" s="216"/>
      <c r="K18" s="215"/>
      <c r="L18" s="217"/>
      <c r="M18" s="217"/>
      <c r="N18" s="217"/>
      <c r="O18" s="217"/>
      <c r="P18" s="217"/>
      <c r="Q18" s="217"/>
      <c r="R18" s="216"/>
      <c r="S18" s="218"/>
      <c r="T18" s="219"/>
      <c r="U18" s="219"/>
      <c r="V18" s="219"/>
      <c r="W18" s="219"/>
      <c r="X18" s="219"/>
      <c r="Y18" s="219"/>
      <c r="Z18" s="220"/>
    </row>
    <row r="19" spans="1:27"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row>
    <row r="20" spans="1:27"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row>
    <row r="21" spans="1:27"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row>
    <row r="22" spans="1:27" s="1" customFormat="1" ht="18.75" x14ac:dyDescent="0.2">
      <c r="A22" s="14">
        <f>S16+1</f>
        <v>45214</v>
      </c>
      <c r="B22" s="15"/>
      <c r="C22" s="12">
        <f>A22+1</f>
        <v>45215</v>
      </c>
      <c r="D22" s="13"/>
      <c r="E22" s="12">
        <f>C22+1</f>
        <v>45216</v>
      </c>
      <c r="F22" s="13"/>
      <c r="G22" s="12">
        <f>E22+1</f>
        <v>45217</v>
      </c>
      <c r="H22" s="13"/>
      <c r="I22" s="12">
        <f>G22+1</f>
        <v>45218</v>
      </c>
      <c r="J22" s="13"/>
      <c r="K22" s="233">
        <f>I22+1</f>
        <v>45219</v>
      </c>
      <c r="L22" s="234"/>
      <c r="M22" s="235"/>
      <c r="N22" s="235"/>
      <c r="O22" s="235"/>
      <c r="P22" s="235"/>
      <c r="Q22" s="235"/>
      <c r="R22" s="236"/>
      <c r="S22" s="242">
        <f>K22+1</f>
        <v>45220</v>
      </c>
      <c r="T22" s="243"/>
      <c r="U22" s="231"/>
      <c r="V22" s="231"/>
      <c r="W22" s="231"/>
      <c r="X22" s="231"/>
      <c r="Y22" s="231"/>
      <c r="Z22" s="232"/>
    </row>
    <row r="23" spans="1:27" s="1" customFormat="1" x14ac:dyDescent="0.2">
      <c r="A23" s="218"/>
      <c r="B23" s="219"/>
      <c r="C23" s="215"/>
      <c r="D23" s="216"/>
      <c r="E23" s="215"/>
      <c r="F23" s="216"/>
      <c r="G23" s="215"/>
      <c r="H23" s="216"/>
      <c r="I23" s="215"/>
      <c r="J23" s="216"/>
      <c r="K23" s="215"/>
      <c r="L23" s="217"/>
      <c r="M23" s="217"/>
      <c r="N23" s="217"/>
      <c r="O23" s="217"/>
      <c r="P23" s="217"/>
      <c r="Q23" s="217"/>
      <c r="R23" s="216"/>
      <c r="S23" s="218"/>
      <c r="T23" s="219"/>
      <c r="U23" s="219"/>
      <c r="V23" s="219"/>
      <c r="W23" s="219"/>
      <c r="X23" s="219"/>
      <c r="Y23" s="219"/>
      <c r="Z23" s="220"/>
    </row>
    <row r="24" spans="1:27"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row>
    <row r="25" spans="1:27"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row>
    <row r="26" spans="1:27"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row>
    <row r="27" spans="1:27"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row>
    <row r="28" spans="1:27" s="1" customFormat="1" ht="18.75" x14ac:dyDescent="0.2">
      <c r="A28" s="14">
        <f>S22+1</f>
        <v>45221</v>
      </c>
      <c r="B28" s="15"/>
      <c r="C28" s="12">
        <f>A28+1</f>
        <v>45222</v>
      </c>
      <c r="D28" s="13"/>
      <c r="E28" s="12">
        <f>C28+1</f>
        <v>45223</v>
      </c>
      <c r="F28" s="13"/>
      <c r="G28" s="12">
        <f>E28+1</f>
        <v>45224</v>
      </c>
      <c r="H28" s="13"/>
      <c r="I28" s="12">
        <f>G28+1</f>
        <v>45225</v>
      </c>
      <c r="J28" s="13"/>
      <c r="K28" s="233">
        <f>I28+1</f>
        <v>45226</v>
      </c>
      <c r="L28" s="234"/>
      <c r="M28" s="235"/>
      <c r="N28" s="235"/>
      <c r="O28" s="235"/>
      <c r="P28" s="235"/>
      <c r="Q28" s="235"/>
      <c r="R28" s="236"/>
      <c r="S28" s="242">
        <f>K28+1</f>
        <v>45227</v>
      </c>
      <c r="T28" s="243"/>
      <c r="U28" s="231"/>
      <c r="V28" s="231"/>
      <c r="W28" s="231"/>
      <c r="X28" s="231"/>
      <c r="Y28" s="231"/>
      <c r="Z28" s="232"/>
    </row>
    <row r="29" spans="1:27" s="1" customFormat="1" x14ac:dyDescent="0.2">
      <c r="A29" s="218"/>
      <c r="B29" s="219"/>
      <c r="C29" s="215"/>
      <c r="D29" s="216"/>
      <c r="E29" s="215"/>
      <c r="F29" s="216"/>
      <c r="G29" s="215"/>
      <c r="H29" s="216"/>
      <c r="I29" s="215"/>
      <c r="J29" s="216"/>
      <c r="K29" s="215"/>
      <c r="L29" s="217"/>
      <c r="M29" s="217"/>
      <c r="N29" s="217"/>
      <c r="O29" s="217"/>
      <c r="P29" s="217"/>
      <c r="Q29" s="217"/>
      <c r="R29" s="216"/>
      <c r="S29" s="218"/>
      <c r="T29" s="219"/>
      <c r="U29" s="219"/>
      <c r="V29" s="219"/>
      <c r="W29" s="219"/>
      <c r="X29" s="219"/>
      <c r="Y29" s="219"/>
      <c r="Z29" s="220"/>
    </row>
    <row r="30" spans="1:27"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row>
    <row r="31" spans="1:27"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row>
    <row r="32" spans="1:27"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row>
    <row r="33" spans="1:27"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row>
    <row r="34" spans="1:27" s="1" customFormat="1" ht="18.75" x14ac:dyDescent="0.2">
      <c r="A34" s="14">
        <f>S28+1</f>
        <v>45228</v>
      </c>
      <c r="B34" s="15"/>
      <c r="C34" s="12">
        <f>A34+1</f>
        <v>45229</v>
      </c>
      <c r="D34" s="13"/>
      <c r="E34" s="12">
        <f>C34+1</f>
        <v>45230</v>
      </c>
      <c r="F34" s="13"/>
      <c r="G34" s="12">
        <f>E34+1</f>
        <v>45231</v>
      </c>
      <c r="H34" s="13"/>
      <c r="I34" s="12">
        <f>G34+1</f>
        <v>45232</v>
      </c>
      <c r="J34" s="13"/>
      <c r="K34" s="233">
        <f>I34+1</f>
        <v>45233</v>
      </c>
      <c r="L34" s="234"/>
      <c r="M34" s="235"/>
      <c r="N34" s="235"/>
      <c r="O34" s="235"/>
      <c r="P34" s="235"/>
      <c r="Q34" s="235"/>
      <c r="R34" s="236"/>
      <c r="S34" s="242">
        <f>K34+1</f>
        <v>45234</v>
      </c>
      <c r="T34" s="243"/>
      <c r="U34" s="231"/>
      <c r="V34" s="231"/>
      <c r="W34" s="231"/>
      <c r="X34" s="231"/>
      <c r="Y34" s="231"/>
      <c r="Z34" s="232"/>
    </row>
    <row r="35" spans="1:27" s="1" customFormat="1" x14ac:dyDescent="0.2">
      <c r="A35" s="218"/>
      <c r="B35" s="219"/>
      <c r="C35" s="215"/>
      <c r="D35" s="216"/>
      <c r="E35" s="215"/>
      <c r="F35" s="216"/>
      <c r="G35" s="215"/>
      <c r="H35" s="216"/>
      <c r="I35" s="215"/>
      <c r="J35" s="216"/>
      <c r="K35" s="215"/>
      <c r="L35" s="217"/>
      <c r="M35" s="217"/>
      <c r="N35" s="217"/>
      <c r="O35" s="217"/>
      <c r="P35" s="217"/>
      <c r="Q35" s="217"/>
      <c r="R35" s="216"/>
      <c r="S35" s="218"/>
      <c r="T35" s="219"/>
      <c r="U35" s="219"/>
      <c r="V35" s="219"/>
      <c r="W35" s="219"/>
      <c r="X35" s="219"/>
      <c r="Y35" s="219"/>
      <c r="Z35" s="220"/>
    </row>
    <row r="36" spans="1:27" s="1" customFormat="1" x14ac:dyDescent="0.2">
      <c r="A36" s="218"/>
      <c r="B36" s="219"/>
      <c r="C36" s="215"/>
      <c r="D36" s="216"/>
      <c r="E36" s="215"/>
      <c r="F36" s="216"/>
      <c r="G36" s="215"/>
      <c r="H36" s="216"/>
      <c r="I36" s="215"/>
      <c r="J36" s="216"/>
      <c r="K36" s="215"/>
      <c r="L36" s="217"/>
      <c r="M36" s="217"/>
      <c r="N36" s="217"/>
      <c r="O36" s="217"/>
      <c r="P36" s="217"/>
      <c r="Q36" s="217"/>
      <c r="R36" s="216"/>
      <c r="S36" s="218"/>
      <c r="T36" s="219"/>
      <c r="U36" s="219"/>
      <c r="V36" s="219"/>
      <c r="W36" s="219"/>
      <c r="X36" s="219"/>
      <c r="Y36" s="219"/>
      <c r="Z36" s="220"/>
    </row>
    <row r="37" spans="1:27"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27"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27"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27" ht="18.75" x14ac:dyDescent="0.2">
      <c r="A40" s="14">
        <f>S34+1</f>
        <v>45235</v>
      </c>
      <c r="B40" s="15"/>
      <c r="C40" s="12">
        <f>A40+1</f>
        <v>45236</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218"/>
      <c r="B41" s="219"/>
      <c r="C41" s="215"/>
      <c r="D41" s="216"/>
      <c r="E41" s="18"/>
      <c r="F41" s="6"/>
      <c r="G41" s="6"/>
      <c r="H41" s="6"/>
      <c r="I41" s="6"/>
      <c r="J41" s="6"/>
      <c r="K41" s="6"/>
      <c r="L41" s="6"/>
      <c r="M41" s="6"/>
      <c r="N41" s="6"/>
      <c r="O41" s="6"/>
      <c r="P41" s="6"/>
      <c r="Q41" s="6"/>
      <c r="R41" s="6"/>
      <c r="S41" s="6"/>
      <c r="T41" s="6"/>
      <c r="U41" s="6"/>
      <c r="V41" s="6"/>
      <c r="W41" s="6"/>
      <c r="X41" s="6"/>
      <c r="Y41" s="6"/>
      <c r="Z41" s="8"/>
    </row>
    <row r="42" spans="1:27"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27"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27"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27"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scale="9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sqref="A1:XFD1048576"/>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237">
        <f>DATE('Dec22'!AD18,'Dec22'!AD20+11,1)</f>
        <v>45231</v>
      </c>
      <c r="B1" s="237"/>
      <c r="C1" s="237"/>
      <c r="D1" s="237"/>
      <c r="E1" s="237"/>
      <c r="F1" s="237"/>
      <c r="G1" s="237"/>
      <c r="H1" s="237"/>
      <c r="I1" s="11"/>
      <c r="J1" s="11"/>
      <c r="K1" s="240">
        <f>DATE(YEAR(A1),MONTH(A1)-1,1)</f>
        <v>45200</v>
      </c>
      <c r="L1" s="240"/>
      <c r="M1" s="240"/>
      <c r="N1" s="240"/>
      <c r="O1" s="240"/>
      <c r="P1" s="240"/>
      <c r="Q1" s="240"/>
      <c r="S1" s="240">
        <f>DATE(YEAR(A1),MONTH(A1)+1,1)</f>
        <v>45261</v>
      </c>
      <c r="T1" s="240"/>
      <c r="U1" s="240"/>
      <c r="V1" s="240"/>
      <c r="W1" s="240"/>
      <c r="X1" s="240"/>
      <c r="Y1" s="240"/>
    </row>
    <row r="2" spans="1:27"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237"/>
      <c r="B3" s="237"/>
      <c r="C3" s="237"/>
      <c r="D3" s="237"/>
      <c r="E3" s="237"/>
      <c r="F3" s="237"/>
      <c r="G3" s="237"/>
      <c r="H3" s="237"/>
      <c r="I3" s="11"/>
      <c r="J3" s="11"/>
      <c r="K3" s="22">
        <f t="shared" ref="K3:Q8" si="0">IF(MONTH($K$1)&lt;&gt;MONTH($K$1-(WEEKDAY($K$1,1)-(start_day-1))-IF((WEEKDAY($K$1,1)-(start_day-1))&lt;=0,7,0)+(ROW(K3)-ROW($K$3))*7+(COLUMN(K3)-COLUMN($K$3)+1)),"",$K$1-(WEEKDAY($K$1,1)-(start_day-1))-IF((WEEKDAY($K$1,1)-(start_day-1))&lt;=0,7,0)+(ROW(K3)-ROW($K$3))*7+(COLUMN(K3)-COLUMN($K$3)+1))</f>
        <v>45200</v>
      </c>
      <c r="L3" s="22">
        <f t="shared" si="0"/>
        <v>45201</v>
      </c>
      <c r="M3" s="22">
        <f t="shared" si="0"/>
        <v>45202</v>
      </c>
      <c r="N3" s="22">
        <f t="shared" si="0"/>
        <v>45203</v>
      </c>
      <c r="O3" s="22">
        <f t="shared" si="0"/>
        <v>45204</v>
      </c>
      <c r="P3" s="22">
        <f t="shared" si="0"/>
        <v>45205</v>
      </c>
      <c r="Q3" s="22">
        <f t="shared" si="0"/>
        <v>45206</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f t="shared" si="1"/>
        <v>45261</v>
      </c>
      <c r="Y3" s="22">
        <f t="shared" si="1"/>
        <v>45262</v>
      </c>
    </row>
    <row r="4" spans="1:27" s="4" customFormat="1" ht="9" customHeight="1" x14ac:dyDescent="0.2">
      <c r="A4" s="237"/>
      <c r="B4" s="237"/>
      <c r="C4" s="237"/>
      <c r="D4" s="237"/>
      <c r="E4" s="237"/>
      <c r="F4" s="237"/>
      <c r="G4" s="237"/>
      <c r="H4" s="237"/>
      <c r="I4" s="11"/>
      <c r="J4" s="11"/>
      <c r="K4" s="22">
        <f t="shared" si="0"/>
        <v>45207</v>
      </c>
      <c r="L4" s="22">
        <f t="shared" si="0"/>
        <v>45208</v>
      </c>
      <c r="M4" s="22">
        <f t="shared" si="0"/>
        <v>45209</v>
      </c>
      <c r="N4" s="22">
        <f t="shared" si="0"/>
        <v>45210</v>
      </c>
      <c r="O4" s="22">
        <f t="shared" si="0"/>
        <v>45211</v>
      </c>
      <c r="P4" s="22">
        <f t="shared" si="0"/>
        <v>45212</v>
      </c>
      <c r="Q4" s="22">
        <f t="shared" si="0"/>
        <v>45213</v>
      </c>
      <c r="R4" s="3"/>
      <c r="S4" s="22">
        <f t="shared" si="1"/>
        <v>45263</v>
      </c>
      <c r="T4" s="22">
        <f t="shared" si="1"/>
        <v>45264</v>
      </c>
      <c r="U4" s="22">
        <f t="shared" si="1"/>
        <v>45265</v>
      </c>
      <c r="V4" s="22">
        <f t="shared" si="1"/>
        <v>45266</v>
      </c>
      <c r="W4" s="22">
        <f t="shared" si="1"/>
        <v>45267</v>
      </c>
      <c r="X4" s="22">
        <f t="shared" si="1"/>
        <v>45268</v>
      </c>
      <c r="Y4" s="22">
        <f t="shared" si="1"/>
        <v>45269</v>
      </c>
    </row>
    <row r="5" spans="1:27" s="4" customFormat="1" ht="9" customHeight="1" x14ac:dyDescent="0.2">
      <c r="A5" s="237"/>
      <c r="B5" s="237"/>
      <c r="C5" s="237"/>
      <c r="D5" s="237"/>
      <c r="E5" s="237"/>
      <c r="F5" s="237"/>
      <c r="G5" s="237"/>
      <c r="H5" s="237"/>
      <c r="I5" s="11"/>
      <c r="J5" s="11"/>
      <c r="K5" s="22">
        <f t="shared" si="0"/>
        <v>45214</v>
      </c>
      <c r="L5" s="22">
        <f t="shared" si="0"/>
        <v>45215</v>
      </c>
      <c r="M5" s="22">
        <f t="shared" si="0"/>
        <v>45216</v>
      </c>
      <c r="N5" s="22">
        <f t="shared" si="0"/>
        <v>45217</v>
      </c>
      <c r="O5" s="22">
        <f t="shared" si="0"/>
        <v>45218</v>
      </c>
      <c r="P5" s="22">
        <f t="shared" si="0"/>
        <v>45219</v>
      </c>
      <c r="Q5" s="22">
        <f t="shared" si="0"/>
        <v>45220</v>
      </c>
      <c r="R5" s="3"/>
      <c r="S5" s="22">
        <f t="shared" si="1"/>
        <v>45270</v>
      </c>
      <c r="T5" s="22">
        <f t="shared" si="1"/>
        <v>45271</v>
      </c>
      <c r="U5" s="22">
        <f t="shared" si="1"/>
        <v>45272</v>
      </c>
      <c r="V5" s="22">
        <f t="shared" si="1"/>
        <v>45273</v>
      </c>
      <c r="W5" s="22">
        <f t="shared" si="1"/>
        <v>45274</v>
      </c>
      <c r="X5" s="22">
        <f t="shared" si="1"/>
        <v>45275</v>
      </c>
      <c r="Y5" s="22">
        <f t="shared" si="1"/>
        <v>45276</v>
      </c>
    </row>
    <row r="6" spans="1:27" s="4" customFormat="1" ht="9" customHeight="1" x14ac:dyDescent="0.2">
      <c r="A6" s="237"/>
      <c r="B6" s="237"/>
      <c r="C6" s="237"/>
      <c r="D6" s="237"/>
      <c r="E6" s="237"/>
      <c r="F6" s="237"/>
      <c r="G6" s="237"/>
      <c r="H6" s="237"/>
      <c r="I6" s="11"/>
      <c r="J6" s="11"/>
      <c r="K6" s="22">
        <f t="shared" si="0"/>
        <v>45221</v>
      </c>
      <c r="L6" s="22">
        <f t="shared" si="0"/>
        <v>45222</v>
      </c>
      <c r="M6" s="22">
        <f t="shared" si="0"/>
        <v>45223</v>
      </c>
      <c r="N6" s="22">
        <f t="shared" si="0"/>
        <v>45224</v>
      </c>
      <c r="O6" s="22">
        <f t="shared" si="0"/>
        <v>45225</v>
      </c>
      <c r="P6" s="22">
        <f t="shared" si="0"/>
        <v>45226</v>
      </c>
      <c r="Q6" s="22">
        <f t="shared" si="0"/>
        <v>45227</v>
      </c>
      <c r="R6" s="3"/>
      <c r="S6" s="22">
        <f t="shared" si="1"/>
        <v>45277</v>
      </c>
      <c r="T6" s="22">
        <f t="shared" si="1"/>
        <v>45278</v>
      </c>
      <c r="U6" s="22">
        <f t="shared" si="1"/>
        <v>45279</v>
      </c>
      <c r="V6" s="22">
        <f t="shared" si="1"/>
        <v>45280</v>
      </c>
      <c r="W6" s="22">
        <f t="shared" si="1"/>
        <v>45281</v>
      </c>
      <c r="X6" s="22">
        <f t="shared" si="1"/>
        <v>45282</v>
      </c>
      <c r="Y6" s="22">
        <f t="shared" si="1"/>
        <v>45283</v>
      </c>
    </row>
    <row r="7" spans="1:27" s="4" customFormat="1" ht="9" customHeight="1" x14ac:dyDescent="0.2">
      <c r="A7" s="237"/>
      <c r="B7" s="237"/>
      <c r="C7" s="237"/>
      <c r="D7" s="237"/>
      <c r="E7" s="237"/>
      <c r="F7" s="237"/>
      <c r="G7" s="237"/>
      <c r="H7" s="237"/>
      <c r="I7" s="11"/>
      <c r="J7" s="11"/>
      <c r="K7" s="22">
        <f t="shared" si="0"/>
        <v>45228</v>
      </c>
      <c r="L7" s="22">
        <f t="shared" si="0"/>
        <v>45229</v>
      </c>
      <c r="M7" s="22">
        <f t="shared" si="0"/>
        <v>45230</v>
      </c>
      <c r="N7" s="22" t="str">
        <f t="shared" si="0"/>
        <v/>
      </c>
      <c r="O7" s="22" t="str">
        <f t="shared" si="0"/>
        <v/>
      </c>
      <c r="P7" s="22" t="str">
        <f t="shared" si="0"/>
        <v/>
      </c>
      <c r="Q7" s="22" t="str">
        <f t="shared" si="0"/>
        <v/>
      </c>
      <c r="R7" s="3"/>
      <c r="S7" s="22">
        <f t="shared" si="1"/>
        <v>45284</v>
      </c>
      <c r="T7" s="22">
        <f t="shared" si="1"/>
        <v>45285</v>
      </c>
      <c r="U7" s="22">
        <f t="shared" si="1"/>
        <v>45286</v>
      </c>
      <c r="V7" s="22">
        <f t="shared" si="1"/>
        <v>45287</v>
      </c>
      <c r="W7" s="22">
        <f t="shared" si="1"/>
        <v>45288</v>
      </c>
      <c r="X7" s="22">
        <f t="shared" si="1"/>
        <v>45289</v>
      </c>
      <c r="Y7" s="22">
        <f t="shared" si="1"/>
        <v>45290</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f t="shared" si="1"/>
        <v>45291</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238">
        <f>A10</f>
        <v>45228</v>
      </c>
      <c r="B9" s="239"/>
      <c r="C9" s="239">
        <f>C10</f>
        <v>45229</v>
      </c>
      <c r="D9" s="239"/>
      <c r="E9" s="239">
        <f>E10</f>
        <v>45230</v>
      </c>
      <c r="F9" s="239"/>
      <c r="G9" s="239">
        <f>G10</f>
        <v>45231</v>
      </c>
      <c r="H9" s="239"/>
      <c r="I9" s="239">
        <f>I10</f>
        <v>45232</v>
      </c>
      <c r="J9" s="239"/>
      <c r="K9" s="239">
        <f>K10</f>
        <v>45233</v>
      </c>
      <c r="L9" s="239"/>
      <c r="M9" s="239"/>
      <c r="N9" s="239"/>
      <c r="O9" s="239"/>
      <c r="P9" s="239"/>
      <c r="Q9" s="239"/>
      <c r="R9" s="239"/>
      <c r="S9" s="239">
        <f>S10</f>
        <v>45234</v>
      </c>
      <c r="T9" s="239"/>
      <c r="U9" s="239"/>
      <c r="V9" s="239"/>
      <c r="W9" s="239"/>
      <c r="X9" s="239"/>
      <c r="Y9" s="239"/>
      <c r="Z9" s="241"/>
    </row>
    <row r="10" spans="1:27" s="1" customFormat="1" ht="18.75" x14ac:dyDescent="0.2">
      <c r="A10" s="14">
        <f>$A$1-(WEEKDAY($A$1,1)-(start_day-1))-IF((WEEKDAY($A$1,1)-(start_day-1))&lt;=0,7,0)+1</f>
        <v>45228</v>
      </c>
      <c r="B10" s="15"/>
      <c r="C10" s="12">
        <f>A10+1</f>
        <v>45229</v>
      </c>
      <c r="D10" s="13"/>
      <c r="E10" s="12">
        <f>C10+1</f>
        <v>45230</v>
      </c>
      <c r="F10" s="13"/>
      <c r="G10" s="12">
        <f>E10+1</f>
        <v>45231</v>
      </c>
      <c r="H10" s="13"/>
      <c r="I10" s="12">
        <f>G10+1</f>
        <v>45232</v>
      </c>
      <c r="J10" s="13"/>
      <c r="K10" s="233">
        <f>I10+1</f>
        <v>45233</v>
      </c>
      <c r="L10" s="234"/>
      <c r="M10" s="235"/>
      <c r="N10" s="235"/>
      <c r="O10" s="235"/>
      <c r="P10" s="235"/>
      <c r="Q10" s="235"/>
      <c r="R10" s="236"/>
      <c r="S10" s="242">
        <f>K10+1</f>
        <v>45234</v>
      </c>
      <c r="T10" s="243"/>
      <c r="U10" s="231"/>
      <c r="V10" s="231"/>
      <c r="W10" s="231"/>
      <c r="X10" s="231"/>
      <c r="Y10" s="231"/>
      <c r="Z10" s="232"/>
    </row>
    <row r="11" spans="1:27" s="1" customFormat="1" x14ac:dyDescent="0.2">
      <c r="A11" s="218"/>
      <c r="B11" s="219"/>
      <c r="C11" s="215"/>
      <c r="D11" s="216"/>
      <c r="E11" s="215"/>
      <c r="F11" s="216"/>
      <c r="G11" s="215"/>
      <c r="H11" s="216"/>
      <c r="I11" s="215"/>
      <c r="J11" s="216"/>
      <c r="K11" s="215" t="s">
        <v>3009</v>
      </c>
      <c r="L11" s="217"/>
      <c r="M11" s="217"/>
      <c r="N11" s="217"/>
      <c r="O11" s="217"/>
      <c r="P11" s="217"/>
      <c r="Q11" s="217"/>
      <c r="R11" s="216"/>
      <c r="S11" s="218"/>
      <c r="T11" s="219"/>
      <c r="U11" s="219"/>
      <c r="V11" s="219"/>
      <c r="W11" s="219"/>
      <c r="X11" s="219"/>
      <c r="Y11" s="219"/>
      <c r="Z11" s="220"/>
    </row>
    <row r="12" spans="1:27" s="1" customFormat="1" x14ac:dyDescent="0.2">
      <c r="A12" s="218"/>
      <c r="B12" s="219"/>
      <c r="C12" s="215"/>
      <c r="D12" s="216"/>
      <c r="E12" s="215"/>
      <c r="F12" s="216"/>
      <c r="G12" s="215"/>
      <c r="H12" s="216"/>
      <c r="I12" s="215"/>
      <c r="J12" s="216"/>
      <c r="K12" s="215"/>
      <c r="L12" s="217"/>
      <c r="M12" s="217"/>
      <c r="N12" s="217"/>
      <c r="O12" s="217"/>
      <c r="P12" s="217"/>
      <c r="Q12" s="217"/>
      <c r="R12" s="216"/>
      <c r="S12" s="218"/>
      <c r="T12" s="219"/>
      <c r="U12" s="219"/>
      <c r="V12" s="219"/>
      <c r="W12" s="219"/>
      <c r="X12" s="219"/>
      <c r="Y12" s="219"/>
      <c r="Z12" s="220"/>
    </row>
    <row r="13" spans="1:27" s="1" customFormat="1" x14ac:dyDescent="0.2">
      <c r="A13" s="218"/>
      <c r="B13" s="219"/>
      <c r="C13" s="215"/>
      <c r="D13" s="216"/>
      <c r="E13" s="215"/>
      <c r="F13" s="216"/>
      <c r="G13" s="215"/>
      <c r="H13" s="216"/>
      <c r="I13" s="215"/>
      <c r="J13" s="216"/>
      <c r="K13" s="215"/>
      <c r="L13" s="217"/>
      <c r="M13" s="217"/>
      <c r="N13" s="217"/>
      <c r="O13" s="217"/>
      <c r="P13" s="217"/>
      <c r="Q13" s="217"/>
      <c r="R13" s="216"/>
      <c r="S13" s="218"/>
      <c r="T13" s="219"/>
      <c r="U13" s="219"/>
      <c r="V13" s="219"/>
      <c r="W13" s="219"/>
      <c r="X13" s="219"/>
      <c r="Y13" s="219"/>
      <c r="Z13" s="220"/>
    </row>
    <row r="14" spans="1:27"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27"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27" s="1" customFormat="1" ht="18.75" x14ac:dyDescent="0.2">
      <c r="A16" s="14">
        <f>S10+1</f>
        <v>45235</v>
      </c>
      <c r="B16" s="15"/>
      <c r="C16" s="12">
        <f>A16+1</f>
        <v>45236</v>
      </c>
      <c r="D16" s="13"/>
      <c r="E16" s="12">
        <f>C16+1</f>
        <v>45237</v>
      </c>
      <c r="F16" s="13"/>
      <c r="G16" s="12">
        <f>E16+1</f>
        <v>45238</v>
      </c>
      <c r="H16" s="13"/>
      <c r="I16" s="12">
        <f>G16+1</f>
        <v>45239</v>
      </c>
      <c r="J16" s="13"/>
      <c r="K16" s="233">
        <f>I16+1</f>
        <v>45240</v>
      </c>
      <c r="L16" s="234"/>
      <c r="M16" s="235"/>
      <c r="N16" s="235"/>
      <c r="O16" s="235"/>
      <c r="P16" s="235"/>
      <c r="Q16" s="235"/>
      <c r="R16" s="236"/>
      <c r="S16" s="242">
        <f>K16+1</f>
        <v>45241</v>
      </c>
      <c r="T16" s="243"/>
      <c r="U16" s="231"/>
      <c r="V16" s="231"/>
      <c r="W16" s="231"/>
      <c r="X16" s="231"/>
      <c r="Y16" s="231"/>
      <c r="Z16" s="232"/>
    </row>
    <row r="17" spans="1:27" s="1" customFormat="1" x14ac:dyDescent="0.2">
      <c r="A17" s="218"/>
      <c r="B17" s="219"/>
      <c r="C17" s="215"/>
      <c r="D17" s="216"/>
      <c r="E17" s="215"/>
      <c r="F17" s="216"/>
      <c r="G17" s="215"/>
      <c r="H17" s="216"/>
      <c r="I17" s="215"/>
      <c r="J17" s="216"/>
      <c r="K17" s="215"/>
      <c r="L17" s="217"/>
      <c r="M17" s="217"/>
      <c r="N17" s="217"/>
      <c r="O17" s="217"/>
      <c r="P17" s="217"/>
      <c r="Q17" s="217"/>
      <c r="R17" s="216"/>
      <c r="S17" s="218"/>
      <c r="T17" s="219"/>
      <c r="U17" s="219"/>
      <c r="V17" s="219"/>
      <c r="W17" s="219"/>
      <c r="X17" s="219"/>
      <c r="Y17" s="219"/>
      <c r="Z17" s="220"/>
    </row>
    <row r="18" spans="1:27" s="1" customFormat="1" x14ac:dyDescent="0.2">
      <c r="A18" s="218"/>
      <c r="B18" s="219"/>
      <c r="C18" s="215"/>
      <c r="D18" s="216"/>
      <c r="E18" s="215"/>
      <c r="F18" s="216"/>
      <c r="G18" s="215"/>
      <c r="H18" s="216"/>
      <c r="I18" s="215"/>
      <c r="J18" s="216"/>
      <c r="K18" s="215"/>
      <c r="L18" s="217"/>
      <c r="M18" s="217"/>
      <c r="N18" s="217"/>
      <c r="O18" s="217"/>
      <c r="P18" s="217"/>
      <c r="Q18" s="217"/>
      <c r="R18" s="216"/>
      <c r="S18" s="218"/>
      <c r="T18" s="219"/>
      <c r="U18" s="219"/>
      <c r="V18" s="219"/>
      <c r="W18" s="219"/>
      <c r="X18" s="219"/>
      <c r="Y18" s="219"/>
      <c r="Z18" s="220"/>
    </row>
    <row r="19" spans="1:27"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row>
    <row r="20" spans="1:27"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row>
    <row r="21" spans="1:27"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row>
    <row r="22" spans="1:27" s="1" customFormat="1" ht="18.75" x14ac:dyDescent="0.2">
      <c r="A22" s="14">
        <f>S16+1</f>
        <v>45242</v>
      </c>
      <c r="B22" s="15"/>
      <c r="C22" s="12">
        <f>A22+1</f>
        <v>45243</v>
      </c>
      <c r="D22" s="13"/>
      <c r="E22" s="12">
        <f>C22+1</f>
        <v>45244</v>
      </c>
      <c r="F22" s="13"/>
      <c r="G22" s="12">
        <f>E22+1</f>
        <v>45245</v>
      </c>
      <c r="H22" s="13"/>
      <c r="I22" s="12">
        <f>G22+1</f>
        <v>45246</v>
      </c>
      <c r="J22" s="13"/>
      <c r="K22" s="233">
        <f>I22+1</f>
        <v>45247</v>
      </c>
      <c r="L22" s="234"/>
      <c r="M22" s="235"/>
      <c r="N22" s="235"/>
      <c r="O22" s="235"/>
      <c r="P22" s="235"/>
      <c r="Q22" s="235"/>
      <c r="R22" s="236"/>
      <c r="S22" s="242">
        <f>K22+1</f>
        <v>45248</v>
      </c>
      <c r="T22" s="243"/>
      <c r="U22" s="231"/>
      <c r="V22" s="231"/>
      <c r="W22" s="231"/>
      <c r="X22" s="231"/>
      <c r="Y22" s="231"/>
      <c r="Z22" s="232"/>
    </row>
    <row r="23" spans="1:27" s="1" customFormat="1" x14ac:dyDescent="0.2">
      <c r="A23" s="218"/>
      <c r="B23" s="219"/>
      <c r="C23" s="215"/>
      <c r="D23" s="216"/>
      <c r="E23" s="215"/>
      <c r="F23" s="216"/>
      <c r="G23" s="215"/>
      <c r="H23" s="216"/>
      <c r="I23" s="215"/>
      <c r="J23" s="216"/>
      <c r="K23" s="215"/>
      <c r="L23" s="217"/>
      <c r="M23" s="217"/>
      <c r="N23" s="217"/>
      <c r="O23" s="217"/>
      <c r="P23" s="217"/>
      <c r="Q23" s="217"/>
      <c r="R23" s="216"/>
      <c r="S23" s="218"/>
      <c r="T23" s="219"/>
      <c r="U23" s="219"/>
      <c r="V23" s="219"/>
      <c r="W23" s="219"/>
      <c r="X23" s="219"/>
      <c r="Y23" s="219"/>
      <c r="Z23" s="220"/>
    </row>
    <row r="24" spans="1:27"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row>
    <row r="25" spans="1:27"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row>
    <row r="26" spans="1:27"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row>
    <row r="27" spans="1:27"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row>
    <row r="28" spans="1:27" s="1" customFormat="1" ht="18.75" x14ac:dyDescent="0.2">
      <c r="A28" s="14">
        <f>S22+1</f>
        <v>45249</v>
      </c>
      <c r="B28" s="15"/>
      <c r="C28" s="12">
        <f>A28+1</f>
        <v>45250</v>
      </c>
      <c r="D28" s="13"/>
      <c r="E28" s="12">
        <f>C28+1</f>
        <v>45251</v>
      </c>
      <c r="F28" s="13"/>
      <c r="G28" s="12">
        <f>E28+1</f>
        <v>45252</v>
      </c>
      <c r="H28" s="13"/>
      <c r="I28" s="12">
        <f>G28+1</f>
        <v>45253</v>
      </c>
      <c r="J28" s="13"/>
      <c r="K28" s="233">
        <f>I28+1</f>
        <v>45254</v>
      </c>
      <c r="L28" s="234"/>
      <c r="M28" s="235"/>
      <c r="N28" s="235"/>
      <c r="O28" s="235"/>
      <c r="P28" s="235"/>
      <c r="Q28" s="235"/>
      <c r="R28" s="236"/>
      <c r="S28" s="242">
        <f>K28+1</f>
        <v>45255</v>
      </c>
      <c r="T28" s="243"/>
      <c r="U28" s="231"/>
      <c r="V28" s="231"/>
      <c r="W28" s="231"/>
      <c r="X28" s="231"/>
      <c r="Y28" s="231"/>
      <c r="Z28" s="232"/>
    </row>
    <row r="29" spans="1:27" s="1" customFormat="1" x14ac:dyDescent="0.2">
      <c r="A29" s="218"/>
      <c r="B29" s="219"/>
      <c r="C29" s="215"/>
      <c r="D29" s="216"/>
      <c r="E29" s="215"/>
      <c r="F29" s="216"/>
      <c r="G29" s="215"/>
      <c r="H29" s="216"/>
      <c r="I29" s="215"/>
      <c r="J29" s="216"/>
      <c r="K29" s="215"/>
      <c r="L29" s="217"/>
      <c r="M29" s="217"/>
      <c r="N29" s="217"/>
      <c r="O29" s="217"/>
      <c r="P29" s="217"/>
      <c r="Q29" s="217"/>
      <c r="R29" s="216"/>
      <c r="S29" s="218"/>
      <c r="T29" s="219"/>
      <c r="U29" s="219"/>
      <c r="V29" s="219"/>
      <c r="W29" s="219"/>
      <c r="X29" s="219"/>
      <c r="Y29" s="219"/>
      <c r="Z29" s="220"/>
    </row>
    <row r="30" spans="1:27"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row>
    <row r="31" spans="1:27"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row>
    <row r="32" spans="1:27"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row>
    <row r="33" spans="1:27"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row>
    <row r="34" spans="1:27" s="1" customFormat="1" ht="18.75" x14ac:dyDescent="0.2">
      <c r="A34" s="14">
        <f>S28+1</f>
        <v>45256</v>
      </c>
      <c r="B34" s="15"/>
      <c r="C34" s="12">
        <f>A34+1</f>
        <v>45257</v>
      </c>
      <c r="D34" s="13"/>
      <c r="E34" s="12">
        <f>C34+1</f>
        <v>45258</v>
      </c>
      <c r="F34" s="13"/>
      <c r="G34" s="12">
        <f>E34+1</f>
        <v>45259</v>
      </c>
      <c r="H34" s="13"/>
      <c r="I34" s="12">
        <f>G34+1</f>
        <v>45260</v>
      </c>
      <c r="J34" s="13"/>
      <c r="K34" s="233">
        <f>I34+1</f>
        <v>45261</v>
      </c>
      <c r="L34" s="234"/>
      <c r="M34" s="235"/>
      <c r="N34" s="235"/>
      <c r="O34" s="235"/>
      <c r="P34" s="235"/>
      <c r="Q34" s="235"/>
      <c r="R34" s="236"/>
      <c r="S34" s="242">
        <f>K34+1</f>
        <v>45262</v>
      </c>
      <c r="T34" s="243"/>
      <c r="U34" s="231"/>
      <c r="V34" s="231"/>
      <c r="W34" s="231"/>
      <c r="X34" s="231"/>
      <c r="Y34" s="231"/>
      <c r="Z34" s="232"/>
    </row>
    <row r="35" spans="1:27" s="1" customFormat="1" x14ac:dyDescent="0.2">
      <c r="A35" s="218"/>
      <c r="B35" s="219"/>
      <c r="C35" s="215"/>
      <c r="D35" s="216"/>
      <c r="E35" s="215"/>
      <c r="F35" s="216"/>
      <c r="G35" s="215"/>
      <c r="H35" s="216"/>
      <c r="I35" s="215"/>
      <c r="J35" s="216"/>
      <c r="K35" s="215"/>
      <c r="L35" s="217"/>
      <c r="M35" s="217"/>
      <c r="N35" s="217"/>
      <c r="O35" s="217"/>
      <c r="P35" s="217"/>
      <c r="Q35" s="217"/>
      <c r="R35" s="216"/>
      <c r="S35" s="218"/>
      <c r="T35" s="219"/>
      <c r="U35" s="219"/>
      <c r="V35" s="219"/>
      <c r="W35" s="219"/>
      <c r="X35" s="219"/>
      <c r="Y35" s="219"/>
      <c r="Z35" s="220"/>
    </row>
    <row r="36" spans="1:27" s="1" customFormat="1" x14ac:dyDescent="0.2">
      <c r="A36" s="218"/>
      <c r="B36" s="219"/>
      <c r="C36" s="215"/>
      <c r="D36" s="216"/>
      <c r="E36" s="215"/>
      <c r="F36" s="216"/>
      <c r="G36" s="215"/>
      <c r="H36" s="216"/>
      <c r="I36" s="215"/>
      <c r="J36" s="216"/>
      <c r="K36" s="215"/>
      <c r="L36" s="217"/>
      <c r="M36" s="217"/>
      <c r="N36" s="217"/>
      <c r="O36" s="217"/>
      <c r="P36" s="217"/>
      <c r="Q36" s="217"/>
      <c r="R36" s="216"/>
      <c r="S36" s="218"/>
      <c r="T36" s="219"/>
      <c r="U36" s="219"/>
      <c r="V36" s="219"/>
      <c r="W36" s="219"/>
      <c r="X36" s="219"/>
      <c r="Y36" s="219"/>
      <c r="Z36" s="220"/>
    </row>
    <row r="37" spans="1:27"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27"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27"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27" ht="18.75" x14ac:dyDescent="0.2">
      <c r="A40" s="14">
        <f>S34+1</f>
        <v>45263</v>
      </c>
      <c r="B40" s="15"/>
      <c r="C40" s="12">
        <f>A40+1</f>
        <v>45264</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218"/>
      <c r="B41" s="219"/>
      <c r="C41" s="215"/>
      <c r="D41" s="216"/>
      <c r="E41" s="18"/>
      <c r="F41" s="6" t="s">
        <v>3003</v>
      </c>
      <c r="G41" s="6"/>
      <c r="H41" s="6"/>
      <c r="I41" s="6"/>
      <c r="J41" s="6"/>
      <c r="K41" s="6"/>
      <c r="L41" s="6"/>
      <c r="M41" s="6"/>
      <c r="N41" s="6"/>
      <c r="O41" s="6"/>
      <c r="P41" s="6"/>
      <c r="Q41" s="6"/>
      <c r="R41" s="6"/>
      <c r="S41" s="6"/>
      <c r="T41" s="6"/>
      <c r="U41" s="6"/>
      <c r="V41" s="6"/>
      <c r="W41" s="6"/>
      <c r="X41" s="6"/>
      <c r="Y41" s="6"/>
      <c r="Z41" s="8"/>
    </row>
    <row r="42" spans="1:27"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27"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27"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27"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scale="99" orientation="landscape"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15"/>
  <sheetViews>
    <sheetView showGridLines="0" zoomScaleNormal="100" workbookViewId="0">
      <selection activeCell="B10" sqref="B10"/>
    </sheetView>
  </sheetViews>
  <sheetFormatPr defaultColWidth="9.140625" defaultRowHeight="12.75" x14ac:dyDescent="0.2"/>
  <cols>
    <col min="1" max="1" width="2.85546875" style="32" customWidth="1"/>
    <col min="2" max="2" width="87.140625" style="31" customWidth="1"/>
    <col min="3" max="16384" width="9.140625" style="32"/>
  </cols>
  <sheetData>
    <row r="1" spans="2:4" ht="46.5" customHeight="1" x14ac:dyDescent="0.2">
      <c r="D1" s="33"/>
    </row>
    <row r="2" spans="2:4" s="36" customFormat="1" ht="15.75" x14ac:dyDescent="0.2">
      <c r="B2" s="34" t="s">
        <v>18</v>
      </c>
      <c r="C2" s="34"/>
      <c r="D2" s="35"/>
    </row>
    <row r="3" spans="2:4" s="35" customFormat="1" ht="13.5" customHeight="1" x14ac:dyDescent="0.2">
      <c r="B3" s="37" t="s">
        <v>4</v>
      </c>
      <c r="C3" s="37"/>
    </row>
    <row r="5" spans="2:4" s="39" customFormat="1" ht="26.25" x14ac:dyDescent="0.4">
      <c r="B5" s="38" t="s">
        <v>15</v>
      </c>
    </row>
    <row r="6" spans="2:4" ht="75" x14ac:dyDescent="0.2">
      <c r="B6" s="40" t="s">
        <v>21</v>
      </c>
    </row>
    <row r="7" spans="2:4" ht="15" x14ac:dyDescent="0.2">
      <c r="B7" s="41"/>
    </row>
    <row r="8" spans="2:4" s="39" customFormat="1" ht="26.25" x14ac:dyDescent="0.4">
      <c r="B8" s="38" t="s">
        <v>19</v>
      </c>
    </row>
    <row r="9" spans="2:4" ht="15" x14ac:dyDescent="0.2">
      <c r="B9" s="40" t="s">
        <v>20</v>
      </c>
    </row>
    <row r="10" spans="2:4" ht="14.25" x14ac:dyDescent="0.2">
      <c r="B10" s="42" t="s">
        <v>19</v>
      </c>
    </row>
    <row r="11" spans="2:4" ht="15" x14ac:dyDescent="0.2">
      <c r="B11" s="41"/>
    </row>
    <row r="12" spans="2:4" s="39" customFormat="1" ht="26.25" x14ac:dyDescent="0.4">
      <c r="B12" s="38" t="s">
        <v>6</v>
      </c>
    </row>
    <row r="13" spans="2:4" ht="60" x14ac:dyDescent="0.2">
      <c r="B13" s="40" t="s">
        <v>16</v>
      </c>
    </row>
    <row r="14" spans="2:4" ht="15" x14ac:dyDescent="0.2">
      <c r="B14" s="41"/>
    </row>
    <row r="15" spans="2:4" ht="75" x14ac:dyDescent="0.2">
      <c r="B15" s="40" t="s">
        <v>17</v>
      </c>
    </row>
  </sheetData>
  <hyperlinks>
    <hyperlink ref="B10" r:id="rId1" xr:uid="{00000000-0004-0000-0C00-000000000000}"/>
    <hyperlink ref="B2" r:id="rId2" xr:uid="{00000000-0004-0000-0C00-000001000000}"/>
    <hyperlink ref="B3" r:id="rId3" xr:uid="{00000000-0004-0000-0C00-000002000000}"/>
  </hyperlinks>
  <pageMargins left="0.5" right="0.5" top="0.5" bottom="0.5" header="0.3" footer="0.3"/>
  <pageSetup orientation="portrait" r:id="rId4"/>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47435-5D30-4AD6-BA27-40F06A610F9F}">
  <dimension ref="A1:E34"/>
  <sheetViews>
    <sheetView workbookViewId="0">
      <selection activeCell="C41" sqref="C41"/>
    </sheetView>
  </sheetViews>
  <sheetFormatPr defaultRowHeight="12.75" x14ac:dyDescent="0.2"/>
  <cols>
    <col min="1" max="1" width="12.42578125" customWidth="1"/>
    <col min="2" max="2" width="15.85546875" customWidth="1"/>
    <col min="4" max="4" width="13.7109375" customWidth="1"/>
    <col min="5" max="5" width="25.28515625" customWidth="1"/>
  </cols>
  <sheetData>
    <row r="1" spans="1:5" x14ac:dyDescent="0.2">
      <c r="A1" s="198" t="s">
        <v>2970</v>
      </c>
      <c r="B1" s="96" t="s">
        <v>394</v>
      </c>
      <c r="C1" s="93" t="s">
        <v>1656</v>
      </c>
      <c r="D1" s="199" t="s">
        <v>2971</v>
      </c>
      <c r="E1" s="96" t="s">
        <v>397</v>
      </c>
    </row>
    <row r="2" spans="1:5" ht="14.25" x14ac:dyDescent="0.2">
      <c r="A2" s="200">
        <v>44152</v>
      </c>
      <c r="B2" s="201" t="s">
        <v>124</v>
      </c>
      <c r="C2" s="202">
        <v>1</v>
      </c>
      <c r="D2" s="203">
        <v>395</v>
      </c>
      <c r="E2" s="204" t="s">
        <v>2689</v>
      </c>
    </row>
    <row r="3" spans="1:5" ht="14.25" x14ac:dyDescent="0.2">
      <c r="A3" s="200">
        <v>44353</v>
      </c>
      <c r="B3" s="201" t="s">
        <v>124</v>
      </c>
      <c r="C3" s="202">
        <v>1</v>
      </c>
      <c r="D3" s="203">
        <v>395</v>
      </c>
      <c r="E3" s="204" t="s">
        <v>2759</v>
      </c>
    </row>
    <row r="4" spans="1:5" ht="14.25" x14ac:dyDescent="0.2">
      <c r="A4" s="200">
        <v>44093</v>
      </c>
      <c r="B4" s="201" t="s">
        <v>234</v>
      </c>
      <c r="C4" s="202">
        <v>1</v>
      </c>
      <c r="D4" s="203">
        <v>345</v>
      </c>
      <c r="E4" s="204" t="s">
        <v>2659</v>
      </c>
    </row>
    <row r="5" spans="1:5" ht="14.25" x14ac:dyDescent="0.2">
      <c r="A5" s="200">
        <v>44316</v>
      </c>
      <c r="B5" s="201" t="s">
        <v>234</v>
      </c>
      <c r="C5" s="202">
        <v>1</v>
      </c>
      <c r="D5" s="203">
        <v>345</v>
      </c>
      <c r="E5" s="204" t="s">
        <v>2735</v>
      </c>
    </row>
    <row r="6" spans="1:5" ht="14.25" x14ac:dyDescent="0.2">
      <c r="A6" s="200">
        <v>44330</v>
      </c>
      <c r="B6" s="201" t="s">
        <v>234</v>
      </c>
      <c r="C6" s="202">
        <v>1</v>
      </c>
      <c r="D6" s="203">
        <v>350</v>
      </c>
      <c r="E6" s="204" t="s">
        <v>2747</v>
      </c>
    </row>
    <row r="7" spans="1:5" ht="14.25" x14ac:dyDescent="0.2">
      <c r="A7" s="200">
        <v>44128</v>
      </c>
      <c r="B7" s="201" t="s">
        <v>2670</v>
      </c>
      <c r="C7" s="202">
        <v>1</v>
      </c>
      <c r="D7" s="203">
        <v>200</v>
      </c>
      <c r="E7" s="204" t="s">
        <v>2664</v>
      </c>
    </row>
    <row r="8" spans="1:5" ht="14.25" x14ac:dyDescent="0.2">
      <c r="A8" s="200">
        <v>44128</v>
      </c>
      <c r="B8" s="201" t="s">
        <v>2972</v>
      </c>
      <c r="C8" s="202">
        <v>1</v>
      </c>
      <c r="D8" s="203">
        <v>200</v>
      </c>
      <c r="E8" s="204" t="s">
        <v>2664</v>
      </c>
    </row>
    <row r="9" spans="1:5" ht="14.25" x14ac:dyDescent="0.2">
      <c r="A9" s="200">
        <v>44288</v>
      </c>
      <c r="B9" s="201" t="s">
        <v>2972</v>
      </c>
      <c r="C9" s="202">
        <v>1</v>
      </c>
      <c r="D9" s="203">
        <v>350</v>
      </c>
      <c r="E9" s="204" t="s">
        <v>2730</v>
      </c>
    </row>
    <row r="10" spans="1:5" ht="14.25" x14ac:dyDescent="0.2">
      <c r="A10" s="200">
        <v>44129</v>
      </c>
      <c r="B10" s="201" t="s">
        <v>2973</v>
      </c>
      <c r="C10" s="202">
        <v>1</v>
      </c>
      <c r="D10" s="203">
        <v>350</v>
      </c>
      <c r="E10" s="204" t="s">
        <v>2671</v>
      </c>
    </row>
    <row r="11" spans="1:5" ht="14.25" x14ac:dyDescent="0.2">
      <c r="A11" s="200">
        <v>44176</v>
      </c>
      <c r="B11" s="201" t="s">
        <v>2973</v>
      </c>
      <c r="C11" s="202">
        <v>1</v>
      </c>
      <c r="D11" s="203">
        <v>350</v>
      </c>
      <c r="E11" s="204" t="s">
        <v>2701</v>
      </c>
    </row>
    <row r="12" spans="1:5" ht="14.25" x14ac:dyDescent="0.2">
      <c r="A12" s="200">
        <v>44324</v>
      </c>
      <c r="B12" s="201" t="s">
        <v>2973</v>
      </c>
      <c r="C12" s="202">
        <v>1</v>
      </c>
      <c r="D12" s="203">
        <v>350</v>
      </c>
      <c r="E12" s="204" t="s">
        <v>2974</v>
      </c>
    </row>
    <row r="13" spans="1:5" ht="14.25" x14ac:dyDescent="0.2">
      <c r="A13" s="200">
        <v>44345</v>
      </c>
      <c r="B13" s="201" t="s">
        <v>2973</v>
      </c>
      <c r="C13" s="202">
        <v>1</v>
      </c>
      <c r="D13" s="203">
        <v>350</v>
      </c>
      <c r="E13" s="204" t="s">
        <v>2753</v>
      </c>
    </row>
    <row r="14" spans="1:5" ht="14.25" x14ac:dyDescent="0.2">
      <c r="A14" s="200">
        <v>44422</v>
      </c>
      <c r="B14" s="201" t="s">
        <v>2973</v>
      </c>
      <c r="C14" s="202">
        <v>1</v>
      </c>
      <c r="D14" s="203">
        <v>350</v>
      </c>
      <c r="E14" s="204" t="s">
        <v>2792</v>
      </c>
    </row>
    <row r="15" spans="1:5" ht="14.25" x14ac:dyDescent="0.2">
      <c r="A15" s="200">
        <v>44080</v>
      </c>
      <c r="B15" s="201" t="s">
        <v>163</v>
      </c>
      <c r="C15" s="202">
        <v>1</v>
      </c>
      <c r="D15" s="203">
        <v>395</v>
      </c>
      <c r="E15" s="204" t="s">
        <v>2653</v>
      </c>
    </row>
    <row r="16" spans="1:5" ht="14.25" x14ac:dyDescent="0.2">
      <c r="A16" s="200">
        <v>44136</v>
      </c>
      <c r="B16" s="201" t="s">
        <v>163</v>
      </c>
      <c r="C16" s="202">
        <v>1</v>
      </c>
      <c r="D16" s="203">
        <v>395</v>
      </c>
      <c r="E16" s="204" t="s">
        <v>2676</v>
      </c>
    </row>
    <row r="17" spans="1:5" ht="14.25" x14ac:dyDescent="0.2">
      <c r="A17" s="200">
        <v>44142</v>
      </c>
      <c r="B17" s="201" t="s">
        <v>163</v>
      </c>
      <c r="C17" s="202">
        <v>1</v>
      </c>
      <c r="D17" s="203">
        <v>345</v>
      </c>
      <c r="E17" s="204" t="s">
        <v>2682</v>
      </c>
    </row>
    <row r="18" spans="1:5" ht="14.25" x14ac:dyDescent="0.2">
      <c r="A18" s="200">
        <v>44254</v>
      </c>
      <c r="B18" s="201" t="s">
        <v>163</v>
      </c>
      <c r="C18" s="202">
        <v>1</v>
      </c>
      <c r="D18" s="203">
        <v>345</v>
      </c>
      <c r="E18" s="204" t="s">
        <v>1909</v>
      </c>
    </row>
    <row r="19" spans="1:5" ht="14.25" x14ac:dyDescent="0.2">
      <c r="A19" s="200">
        <v>44260</v>
      </c>
      <c r="B19" s="201" t="s">
        <v>163</v>
      </c>
      <c r="C19" s="202">
        <v>1</v>
      </c>
      <c r="D19" s="203">
        <v>395</v>
      </c>
      <c r="E19" s="204" t="s">
        <v>2718</v>
      </c>
    </row>
    <row r="20" spans="1:5" ht="14.25" x14ac:dyDescent="0.2">
      <c r="A20" s="200">
        <v>44381</v>
      </c>
      <c r="B20" s="201" t="s">
        <v>163</v>
      </c>
      <c r="C20" s="202">
        <v>1</v>
      </c>
      <c r="D20" s="203">
        <v>395</v>
      </c>
      <c r="E20" s="204" t="s">
        <v>2772</v>
      </c>
    </row>
    <row r="21" spans="1:5" ht="14.25" x14ac:dyDescent="0.2">
      <c r="A21" s="200">
        <v>44414</v>
      </c>
      <c r="B21" s="201" t="s">
        <v>163</v>
      </c>
      <c r="C21" s="202">
        <v>2</v>
      </c>
      <c r="D21" s="203">
        <v>790</v>
      </c>
      <c r="E21" s="204" t="s">
        <v>2783</v>
      </c>
    </row>
    <row r="22" spans="1:5" ht="14.25" x14ac:dyDescent="0.2">
      <c r="A22" s="200">
        <v>44386</v>
      </c>
      <c r="B22" s="201" t="s">
        <v>914</v>
      </c>
      <c r="C22" s="202">
        <v>2</v>
      </c>
      <c r="D22" s="203">
        <v>790</v>
      </c>
      <c r="E22" s="204" t="s">
        <v>2778</v>
      </c>
    </row>
    <row r="23" spans="1:5" ht="15" thickBot="1" x14ac:dyDescent="0.25">
      <c r="A23" s="200">
        <v>44421</v>
      </c>
      <c r="B23" s="201" t="s">
        <v>914</v>
      </c>
      <c r="C23" s="202">
        <v>2</v>
      </c>
      <c r="D23" s="203">
        <v>790</v>
      </c>
      <c r="E23" s="204" t="s">
        <v>2787</v>
      </c>
    </row>
    <row r="24" spans="1:5" ht="15.75" thickTop="1" x14ac:dyDescent="0.25">
      <c r="A24" s="200"/>
      <c r="B24" s="201"/>
      <c r="C24" s="205">
        <f>SUM(C2:C23)</f>
        <v>25</v>
      </c>
      <c r="D24" s="206">
        <f>SUM(D2:D23)</f>
        <v>8970</v>
      </c>
      <c r="E24" s="207"/>
    </row>
    <row r="25" spans="1:5" x14ac:dyDescent="0.2">
      <c r="A25" s="208"/>
      <c r="B25" s="209"/>
      <c r="C25" s="210"/>
      <c r="D25" s="211"/>
    </row>
    <row r="26" spans="1:5" ht="14.25" x14ac:dyDescent="0.2">
      <c r="A26" s="208">
        <v>44746</v>
      </c>
      <c r="B26" s="209" t="s">
        <v>2670</v>
      </c>
      <c r="C26" s="210">
        <v>1</v>
      </c>
      <c r="D26" s="211">
        <v>395</v>
      </c>
      <c r="E26" s="204" t="s">
        <v>2886</v>
      </c>
    </row>
    <row r="27" spans="1:5" x14ac:dyDescent="0.2">
      <c r="A27" s="208">
        <v>44821</v>
      </c>
      <c r="B27" s="209" t="s">
        <v>2901</v>
      </c>
      <c r="C27" s="210">
        <v>1</v>
      </c>
      <c r="D27" s="211">
        <v>395</v>
      </c>
      <c r="E27" s="107" t="s">
        <v>2902</v>
      </c>
    </row>
    <row r="28" spans="1:5" x14ac:dyDescent="0.2">
      <c r="A28" s="208">
        <v>44841</v>
      </c>
      <c r="B28" s="209" t="s">
        <v>238</v>
      </c>
      <c r="C28" s="210">
        <v>1</v>
      </c>
      <c r="D28" s="211">
        <v>895</v>
      </c>
      <c r="E28" s="107" t="s">
        <v>2044</v>
      </c>
    </row>
    <row r="29" spans="1:5" x14ac:dyDescent="0.2">
      <c r="A29" s="208">
        <v>44842</v>
      </c>
      <c r="B29" s="209" t="s">
        <v>2901</v>
      </c>
      <c r="C29" s="210">
        <v>1</v>
      </c>
      <c r="D29" s="211">
        <v>395</v>
      </c>
      <c r="E29" s="107" t="s">
        <v>2906</v>
      </c>
    </row>
    <row r="30" spans="1:5" x14ac:dyDescent="0.2">
      <c r="A30" s="208">
        <v>44849</v>
      </c>
      <c r="B30" s="209" t="s">
        <v>2975</v>
      </c>
      <c r="C30" s="210">
        <v>1</v>
      </c>
      <c r="D30" s="211">
        <v>395</v>
      </c>
      <c r="E30" t="s">
        <v>2976</v>
      </c>
    </row>
    <row r="31" spans="1:5" x14ac:dyDescent="0.2">
      <c r="A31" s="208"/>
      <c r="B31" s="209"/>
      <c r="C31" s="210"/>
      <c r="D31" s="211"/>
    </row>
    <row r="32" spans="1:5" x14ac:dyDescent="0.2">
      <c r="A32" s="208"/>
      <c r="B32" s="209"/>
      <c r="C32" s="210"/>
      <c r="D32" s="211"/>
    </row>
    <row r="33" spans="1:5" x14ac:dyDescent="0.2">
      <c r="A33" s="208">
        <v>44925</v>
      </c>
      <c r="B33" s="209" t="s">
        <v>2977</v>
      </c>
      <c r="C33" s="210">
        <v>1</v>
      </c>
      <c r="D33" s="211">
        <v>345</v>
      </c>
      <c r="E33" t="s">
        <v>2940</v>
      </c>
    </row>
    <row r="34" spans="1:5" x14ac:dyDescent="0.2">
      <c r="A34" s="208"/>
      <c r="B34" s="209"/>
      <c r="C34" s="210"/>
      <c r="D34" s="2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187A3-C629-419F-8411-FD664F8F7177}">
  <dimension ref="A1:T582"/>
  <sheetViews>
    <sheetView workbookViewId="0">
      <pane ySplit="1" topLeftCell="A545" activePane="bottomLeft" state="frozen"/>
      <selection pane="bottomLeft" activeCell="G585" sqref="G585"/>
    </sheetView>
  </sheetViews>
  <sheetFormatPr defaultColWidth="13.28515625" defaultRowHeight="12.75" x14ac:dyDescent="0.2"/>
  <cols>
    <col min="1" max="1" width="11.140625" style="102" customWidth="1"/>
    <col min="2" max="2" width="11.28515625" style="103" customWidth="1"/>
    <col min="3" max="3" width="11.85546875" style="104" customWidth="1"/>
    <col min="4" max="4" width="11.7109375" style="103" customWidth="1"/>
    <col min="5" max="5" width="13.28515625" style="105"/>
    <col min="6" max="6" width="11" style="106" customWidth="1"/>
    <col min="7" max="7" width="15.140625" customWidth="1"/>
    <col min="8" max="8" width="16.7109375" style="107" customWidth="1"/>
    <col min="9" max="9" width="17" customWidth="1"/>
    <col min="10" max="10" width="13.28515625" style="108"/>
    <col min="11" max="11" width="29.42578125" customWidth="1"/>
    <col min="13" max="13" width="13.28515625" style="108"/>
    <col min="14" max="14" width="13.28515625" style="109"/>
    <col min="15" max="15" width="13.28515625" style="110"/>
  </cols>
  <sheetData>
    <row r="1" spans="1:16" s="101" customFormat="1" ht="43.5" customHeight="1" x14ac:dyDescent="0.2">
      <c r="A1" s="90" t="s">
        <v>390</v>
      </c>
      <c r="B1" s="91" t="s">
        <v>391</v>
      </c>
      <c r="C1" s="92" t="s">
        <v>392</v>
      </c>
      <c r="D1" s="91" t="s">
        <v>393</v>
      </c>
      <c r="E1" s="93" t="s">
        <v>394</v>
      </c>
      <c r="F1" s="94" t="s">
        <v>395</v>
      </c>
      <c r="G1" s="95" t="s">
        <v>396</v>
      </c>
      <c r="H1" s="96" t="s">
        <v>397</v>
      </c>
      <c r="I1" s="97" t="s">
        <v>398</v>
      </c>
      <c r="J1" s="96" t="s">
        <v>399</v>
      </c>
      <c r="K1" s="97" t="s">
        <v>400</v>
      </c>
      <c r="L1" s="95" t="s">
        <v>401</v>
      </c>
      <c r="M1" s="98" t="s">
        <v>402</v>
      </c>
      <c r="N1" s="99" t="s">
        <v>403</v>
      </c>
      <c r="O1" s="100" t="s">
        <v>404</v>
      </c>
      <c r="P1" s="95" t="s">
        <v>0</v>
      </c>
    </row>
    <row r="2" spans="1:16" ht="12.75" customHeight="1" x14ac:dyDescent="0.2">
      <c r="A2" s="102">
        <v>38765</v>
      </c>
      <c r="E2" s="105" t="s">
        <v>405</v>
      </c>
      <c r="F2" s="106">
        <v>39034</v>
      </c>
      <c r="H2" s="107" t="s">
        <v>406</v>
      </c>
      <c r="I2" t="s">
        <v>407</v>
      </c>
      <c r="J2" s="108">
        <v>8767623</v>
      </c>
      <c r="P2" t="s">
        <v>408</v>
      </c>
    </row>
    <row r="3" spans="1:16" x14ac:dyDescent="0.2">
      <c r="A3" s="102">
        <v>38778</v>
      </c>
      <c r="E3" s="105" t="s">
        <v>409</v>
      </c>
      <c r="F3" s="106" t="s">
        <v>410</v>
      </c>
      <c r="H3" s="107" t="s">
        <v>411</v>
      </c>
      <c r="J3" s="108" t="s">
        <v>412</v>
      </c>
      <c r="O3" s="110">
        <v>38736</v>
      </c>
      <c r="P3" t="s">
        <v>413</v>
      </c>
    </row>
    <row r="4" spans="1:16" x14ac:dyDescent="0.2">
      <c r="A4" s="102">
        <v>38793</v>
      </c>
      <c r="B4" s="103" t="s">
        <v>414</v>
      </c>
      <c r="C4" s="104">
        <v>38794</v>
      </c>
      <c r="D4" s="103" t="s">
        <v>415</v>
      </c>
      <c r="E4" s="105" t="s">
        <v>62</v>
      </c>
      <c r="G4" t="s">
        <v>410</v>
      </c>
      <c r="H4" s="107" t="s">
        <v>416</v>
      </c>
      <c r="J4" s="108">
        <v>8450377</v>
      </c>
      <c r="L4" t="s">
        <v>417</v>
      </c>
      <c r="O4" s="110">
        <v>38734</v>
      </c>
      <c r="P4" t="s">
        <v>418</v>
      </c>
    </row>
    <row r="5" spans="1:16" x14ac:dyDescent="0.2">
      <c r="A5" s="102">
        <v>38793</v>
      </c>
      <c r="B5" s="103" t="s">
        <v>415</v>
      </c>
      <c r="C5" s="104">
        <v>38794</v>
      </c>
      <c r="D5" s="103" t="s">
        <v>415</v>
      </c>
      <c r="E5" s="105" t="s">
        <v>35</v>
      </c>
      <c r="G5" t="s">
        <v>410</v>
      </c>
      <c r="H5" s="107" t="s">
        <v>419</v>
      </c>
      <c r="J5" s="108" t="s">
        <v>420</v>
      </c>
      <c r="L5" t="s">
        <v>421</v>
      </c>
      <c r="M5" s="108" t="s">
        <v>422</v>
      </c>
      <c r="N5" s="109" t="s">
        <v>423</v>
      </c>
      <c r="O5" s="110">
        <v>38736</v>
      </c>
      <c r="P5" t="s">
        <v>424</v>
      </c>
    </row>
    <row r="6" spans="1:16" x14ac:dyDescent="0.2">
      <c r="A6" s="102">
        <v>38793</v>
      </c>
      <c r="B6" s="103" t="s">
        <v>425</v>
      </c>
      <c r="C6" s="104">
        <v>38794</v>
      </c>
      <c r="D6" s="103" t="s">
        <v>425</v>
      </c>
      <c r="E6" s="105" t="s">
        <v>234</v>
      </c>
      <c r="G6" t="s">
        <v>410</v>
      </c>
      <c r="H6" s="107" t="s">
        <v>426</v>
      </c>
      <c r="J6" s="108">
        <v>8432989</v>
      </c>
      <c r="O6" s="110">
        <v>38766</v>
      </c>
      <c r="P6" t="s">
        <v>427</v>
      </c>
    </row>
    <row r="7" spans="1:16" x14ac:dyDescent="0.2">
      <c r="A7" s="102">
        <v>38798</v>
      </c>
      <c r="B7" s="103" t="s">
        <v>428</v>
      </c>
      <c r="C7" s="104">
        <v>38800</v>
      </c>
      <c r="E7" s="105" t="s">
        <v>35</v>
      </c>
      <c r="F7" s="106" t="s">
        <v>410</v>
      </c>
      <c r="H7" s="107" t="s">
        <v>429</v>
      </c>
      <c r="I7" t="s">
        <v>430</v>
      </c>
      <c r="J7" s="108" t="s">
        <v>431</v>
      </c>
      <c r="O7" s="110">
        <v>38796</v>
      </c>
      <c r="P7" t="s">
        <v>432</v>
      </c>
    </row>
    <row r="8" spans="1:16" x14ac:dyDescent="0.2">
      <c r="A8" s="102">
        <v>38808</v>
      </c>
      <c r="E8" s="105" t="s">
        <v>250</v>
      </c>
      <c r="H8" s="107" t="s">
        <v>433</v>
      </c>
      <c r="I8" t="s">
        <v>434</v>
      </c>
      <c r="J8" s="108" t="s">
        <v>435</v>
      </c>
      <c r="O8" s="110">
        <v>38799</v>
      </c>
      <c r="P8" t="s">
        <v>436</v>
      </c>
    </row>
    <row r="9" spans="1:16" x14ac:dyDescent="0.2">
      <c r="A9" s="102">
        <v>38825</v>
      </c>
      <c r="B9" s="103" t="s">
        <v>425</v>
      </c>
      <c r="C9" s="104">
        <v>38826</v>
      </c>
      <c r="D9" s="103" t="s">
        <v>414</v>
      </c>
      <c r="E9" s="105" t="s">
        <v>62</v>
      </c>
      <c r="F9" s="106" t="s">
        <v>410</v>
      </c>
      <c r="H9" s="107" t="s">
        <v>437</v>
      </c>
      <c r="J9" s="108" t="s">
        <v>438</v>
      </c>
      <c r="O9" s="110">
        <v>38787</v>
      </c>
      <c r="P9" t="s">
        <v>439</v>
      </c>
    </row>
    <row r="10" spans="1:16" x14ac:dyDescent="0.2">
      <c r="A10" s="102">
        <v>38836</v>
      </c>
      <c r="B10" s="103" t="s">
        <v>440</v>
      </c>
      <c r="C10" s="104">
        <v>38838</v>
      </c>
      <c r="D10" s="103" t="s">
        <v>425</v>
      </c>
      <c r="E10" s="105" t="s">
        <v>62</v>
      </c>
      <c r="F10" s="106" t="s">
        <v>410</v>
      </c>
      <c r="H10" s="107" t="s">
        <v>441</v>
      </c>
      <c r="J10" s="108">
        <v>8441481</v>
      </c>
      <c r="O10" s="110">
        <v>38801</v>
      </c>
      <c r="P10" t="s">
        <v>442</v>
      </c>
    </row>
    <row r="11" spans="1:16" x14ac:dyDescent="0.2">
      <c r="A11" s="102">
        <v>38836</v>
      </c>
      <c r="B11" s="103" t="s">
        <v>443</v>
      </c>
      <c r="C11" s="104">
        <v>38838</v>
      </c>
      <c r="D11" s="103" t="s">
        <v>444</v>
      </c>
      <c r="E11" s="105" t="s">
        <v>234</v>
      </c>
      <c r="F11" s="106" t="s">
        <v>410</v>
      </c>
      <c r="H11" s="107" t="s">
        <v>445</v>
      </c>
      <c r="J11" s="108">
        <v>8433249</v>
      </c>
      <c r="O11" s="110">
        <v>38861</v>
      </c>
    </row>
    <row r="12" spans="1:16" x14ac:dyDescent="0.2">
      <c r="A12" s="102">
        <v>38844</v>
      </c>
      <c r="B12" s="103" t="s">
        <v>443</v>
      </c>
      <c r="C12" s="104">
        <v>38845</v>
      </c>
      <c r="D12" s="103" t="s">
        <v>446</v>
      </c>
      <c r="E12" s="105" t="s">
        <v>62</v>
      </c>
      <c r="F12" s="106" t="s">
        <v>410</v>
      </c>
      <c r="H12" s="107" t="s">
        <v>447</v>
      </c>
      <c r="J12" s="108">
        <v>8367094</v>
      </c>
      <c r="L12" t="s">
        <v>417</v>
      </c>
      <c r="M12" s="108" t="s">
        <v>448</v>
      </c>
      <c r="N12" s="109" t="s">
        <v>449</v>
      </c>
      <c r="O12" s="110">
        <v>38827</v>
      </c>
      <c r="P12" t="s">
        <v>450</v>
      </c>
    </row>
    <row r="13" spans="1:16" x14ac:dyDescent="0.2">
      <c r="A13" s="102">
        <v>38856</v>
      </c>
      <c r="B13" s="103" t="s">
        <v>425</v>
      </c>
      <c r="C13" s="104">
        <v>38857</v>
      </c>
      <c r="D13" s="103" t="s">
        <v>444</v>
      </c>
      <c r="E13" s="105" t="s">
        <v>234</v>
      </c>
      <c r="G13" t="s">
        <v>410</v>
      </c>
      <c r="H13" s="107" t="s">
        <v>451</v>
      </c>
      <c r="J13" s="108">
        <v>8751172</v>
      </c>
      <c r="L13" t="s">
        <v>417</v>
      </c>
      <c r="M13" s="108" t="s">
        <v>452</v>
      </c>
      <c r="O13" s="110">
        <v>38761</v>
      </c>
      <c r="P13" t="s">
        <v>453</v>
      </c>
    </row>
    <row r="14" spans="1:16" x14ac:dyDescent="0.2">
      <c r="A14" s="102">
        <v>38890</v>
      </c>
      <c r="B14" s="103" t="s">
        <v>454</v>
      </c>
      <c r="C14" s="104">
        <v>39257</v>
      </c>
      <c r="D14" s="103" t="s">
        <v>455</v>
      </c>
      <c r="E14" s="105" t="s">
        <v>62</v>
      </c>
      <c r="G14" t="s">
        <v>410</v>
      </c>
      <c r="H14" s="107" t="s">
        <v>456</v>
      </c>
      <c r="I14" t="s">
        <v>457</v>
      </c>
      <c r="J14" s="108" t="s">
        <v>458</v>
      </c>
      <c r="O14" s="110">
        <v>38882</v>
      </c>
      <c r="P14" t="s">
        <v>459</v>
      </c>
    </row>
    <row r="15" spans="1:16" x14ac:dyDescent="0.2">
      <c r="A15" s="102">
        <v>38898</v>
      </c>
      <c r="H15" s="107" t="s">
        <v>460</v>
      </c>
      <c r="J15" s="108" t="s">
        <v>461</v>
      </c>
      <c r="O15" s="110">
        <v>38758</v>
      </c>
      <c r="P15" t="s">
        <v>462</v>
      </c>
    </row>
    <row r="16" spans="1:16" x14ac:dyDescent="0.2">
      <c r="A16" s="102">
        <v>38920</v>
      </c>
      <c r="B16" s="103" t="s">
        <v>425</v>
      </c>
      <c r="C16" s="104">
        <v>38921</v>
      </c>
      <c r="E16" s="105" t="s">
        <v>234</v>
      </c>
      <c r="G16" t="s">
        <v>410</v>
      </c>
      <c r="H16" s="107" t="s">
        <v>463</v>
      </c>
      <c r="J16" s="108">
        <v>8778687</v>
      </c>
      <c r="O16" s="110">
        <v>38761</v>
      </c>
      <c r="P16" t="s">
        <v>464</v>
      </c>
    </row>
    <row r="17" spans="1:16" x14ac:dyDescent="0.2">
      <c r="A17" s="102">
        <v>38947</v>
      </c>
      <c r="B17" s="103" t="s">
        <v>415</v>
      </c>
      <c r="C17" s="104">
        <v>38948</v>
      </c>
      <c r="D17" s="103" t="s">
        <v>415</v>
      </c>
      <c r="E17" s="105" t="s">
        <v>62</v>
      </c>
      <c r="F17" s="106" t="s">
        <v>410</v>
      </c>
      <c r="H17" s="107" t="s">
        <v>465</v>
      </c>
      <c r="I17" t="s">
        <v>466</v>
      </c>
      <c r="J17" s="108">
        <v>8366920</v>
      </c>
      <c r="O17" s="110">
        <v>38931</v>
      </c>
    </row>
    <row r="18" spans="1:16" x14ac:dyDescent="0.2">
      <c r="A18" s="102">
        <v>38969</v>
      </c>
      <c r="B18" s="103" t="s">
        <v>440</v>
      </c>
      <c r="C18" s="104">
        <v>38970</v>
      </c>
      <c r="D18" s="103" t="s">
        <v>440</v>
      </c>
      <c r="E18" s="105" t="s">
        <v>62</v>
      </c>
      <c r="F18" s="106" t="s">
        <v>410</v>
      </c>
      <c r="H18" s="107" t="s">
        <v>467</v>
      </c>
      <c r="J18" s="108" t="s">
        <v>468</v>
      </c>
      <c r="K18" s="111" t="s">
        <v>469</v>
      </c>
      <c r="O18" s="110">
        <v>38868</v>
      </c>
      <c r="P18" t="s">
        <v>470</v>
      </c>
    </row>
    <row r="19" spans="1:16" x14ac:dyDescent="0.2">
      <c r="A19" s="102">
        <v>39000</v>
      </c>
      <c r="H19" s="107" t="s">
        <v>471</v>
      </c>
      <c r="J19" s="108">
        <v>8367129</v>
      </c>
      <c r="O19" s="110">
        <v>38636</v>
      </c>
      <c r="P19" t="s">
        <v>472</v>
      </c>
    </row>
    <row r="20" spans="1:16" x14ac:dyDescent="0.2">
      <c r="A20" s="102">
        <v>39004</v>
      </c>
      <c r="B20" s="103" t="s">
        <v>440</v>
      </c>
      <c r="C20" s="104">
        <v>39004</v>
      </c>
      <c r="D20" s="103" t="s">
        <v>414</v>
      </c>
      <c r="E20" s="105" t="s">
        <v>473</v>
      </c>
      <c r="G20" t="s">
        <v>410</v>
      </c>
      <c r="H20" s="107" t="s">
        <v>474</v>
      </c>
      <c r="I20" t="s">
        <v>475</v>
      </c>
      <c r="J20" s="108">
        <v>8798218</v>
      </c>
      <c r="K20" t="s">
        <v>476</v>
      </c>
      <c r="L20" t="s">
        <v>421</v>
      </c>
      <c r="M20" s="108" t="s">
        <v>477</v>
      </c>
      <c r="N20" s="109" t="s">
        <v>478</v>
      </c>
      <c r="O20" s="110">
        <v>38933</v>
      </c>
      <c r="P20" t="s">
        <v>479</v>
      </c>
    </row>
    <row r="21" spans="1:16" x14ac:dyDescent="0.2">
      <c r="A21" s="102">
        <v>39022</v>
      </c>
      <c r="B21" s="103" t="s">
        <v>444</v>
      </c>
      <c r="C21" s="104">
        <v>39023</v>
      </c>
      <c r="D21" s="103" t="s">
        <v>444</v>
      </c>
      <c r="E21" s="105" t="s">
        <v>62</v>
      </c>
      <c r="H21" s="107" t="s">
        <v>480</v>
      </c>
      <c r="O21" s="110">
        <v>39021</v>
      </c>
    </row>
    <row r="22" spans="1:16" x14ac:dyDescent="0.2">
      <c r="A22" s="102">
        <v>39023</v>
      </c>
      <c r="B22" s="103" t="s">
        <v>481</v>
      </c>
      <c r="C22" s="104">
        <v>39024</v>
      </c>
      <c r="D22" s="103" t="s">
        <v>443</v>
      </c>
      <c r="E22" s="105" t="s">
        <v>482</v>
      </c>
      <c r="G22" t="s">
        <v>410</v>
      </c>
      <c r="H22" s="107" t="s">
        <v>483</v>
      </c>
      <c r="J22" s="108">
        <v>8354034</v>
      </c>
      <c r="M22" s="108" t="s">
        <v>484</v>
      </c>
      <c r="N22" s="109" t="s">
        <v>485</v>
      </c>
      <c r="O22" s="110">
        <v>38988</v>
      </c>
      <c r="P22" t="s">
        <v>486</v>
      </c>
    </row>
    <row r="23" spans="1:16" x14ac:dyDescent="0.2">
      <c r="A23" s="102">
        <v>39025</v>
      </c>
      <c r="E23" s="105" t="s">
        <v>163</v>
      </c>
      <c r="H23" s="107" t="s">
        <v>487</v>
      </c>
      <c r="O23" s="110">
        <v>38904</v>
      </c>
      <c r="P23" t="s">
        <v>488</v>
      </c>
    </row>
    <row r="24" spans="1:16" x14ac:dyDescent="0.2">
      <c r="A24" s="102">
        <v>39025</v>
      </c>
      <c r="E24" s="105" t="s">
        <v>163</v>
      </c>
      <c r="H24" s="107" t="s">
        <v>489</v>
      </c>
      <c r="J24" s="108">
        <v>8337373</v>
      </c>
      <c r="O24" s="110">
        <v>39023</v>
      </c>
    </row>
    <row r="25" spans="1:16" x14ac:dyDescent="0.2">
      <c r="A25" s="102">
        <v>39032</v>
      </c>
      <c r="B25" s="103" t="s">
        <v>443</v>
      </c>
      <c r="C25" s="104">
        <v>39033</v>
      </c>
      <c r="D25" s="103" t="s">
        <v>443</v>
      </c>
      <c r="E25" s="105" t="s">
        <v>163</v>
      </c>
      <c r="F25" s="106" t="s">
        <v>490</v>
      </c>
      <c r="H25" s="107" t="s">
        <v>491</v>
      </c>
      <c r="J25" s="108" t="s">
        <v>492</v>
      </c>
      <c r="M25" s="108" t="s">
        <v>493</v>
      </c>
      <c r="N25" s="109" t="s">
        <v>494</v>
      </c>
      <c r="O25" s="110">
        <v>39029</v>
      </c>
      <c r="P25" t="s">
        <v>495</v>
      </c>
    </row>
    <row r="26" spans="1:16" x14ac:dyDescent="0.2">
      <c r="A26" s="102">
        <v>39039</v>
      </c>
      <c r="B26" s="103" t="s">
        <v>496</v>
      </c>
      <c r="C26" s="104">
        <v>39040</v>
      </c>
      <c r="E26" s="105" t="s">
        <v>35</v>
      </c>
      <c r="F26" s="106" t="s">
        <v>490</v>
      </c>
      <c r="H26" s="107" t="s">
        <v>497</v>
      </c>
      <c r="I26" t="s">
        <v>498</v>
      </c>
      <c r="J26" s="108">
        <v>8436383</v>
      </c>
      <c r="O26" s="110">
        <v>39034</v>
      </c>
      <c r="P26" t="s">
        <v>499</v>
      </c>
    </row>
    <row r="27" spans="1:16" x14ac:dyDescent="0.2">
      <c r="A27" s="102">
        <v>39046</v>
      </c>
      <c r="B27" s="103" t="s">
        <v>443</v>
      </c>
      <c r="C27" s="104">
        <v>39048</v>
      </c>
      <c r="D27" s="103" t="s">
        <v>500</v>
      </c>
      <c r="E27" s="105" t="s">
        <v>62</v>
      </c>
      <c r="F27" s="106" t="s">
        <v>501</v>
      </c>
      <c r="H27" s="107" t="s">
        <v>502</v>
      </c>
      <c r="I27" t="s">
        <v>503</v>
      </c>
      <c r="J27" s="108">
        <v>8453312</v>
      </c>
      <c r="O27" s="110">
        <v>39045</v>
      </c>
    </row>
    <row r="28" spans="1:16" x14ac:dyDescent="0.2">
      <c r="A28" s="102">
        <v>39048</v>
      </c>
      <c r="B28" s="103" t="s">
        <v>425</v>
      </c>
      <c r="C28" s="104">
        <v>39049</v>
      </c>
      <c r="D28" s="103" t="s">
        <v>425</v>
      </c>
      <c r="E28" s="105" t="s">
        <v>35</v>
      </c>
      <c r="G28" t="s">
        <v>410</v>
      </c>
      <c r="H28" s="107" t="s">
        <v>504</v>
      </c>
      <c r="J28" s="108" t="s">
        <v>505</v>
      </c>
      <c r="L28" t="s">
        <v>417</v>
      </c>
      <c r="M28" s="108" t="s">
        <v>506</v>
      </c>
      <c r="N28" s="109" t="s">
        <v>507</v>
      </c>
      <c r="O28" s="110">
        <v>39042</v>
      </c>
      <c r="P28" t="s">
        <v>508</v>
      </c>
    </row>
    <row r="29" spans="1:16" x14ac:dyDescent="0.2">
      <c r="A29" s="102">
        <v>39052</v>
      </c>
      <c r="E29" s="105" t="s">
        <v>509</v>
      </c>
      <c r="H29" s="107" t="s">
        <v>510</v>
      </c>
      <c r="J29" s="108" t="s">
        <v>511</v>
      </c>
      <c r="O29" s="110">
        <v>38897</v>
      </c>
      <c r="P29" t="s">
        <v>512</v>
      </c>
    </row>
    <row r="30" spans="1:16" x14ac:dyDescent="0.2">
      <c r="A30" s="102">
        <v>39053</v>
      </c>
      <c r="B30" s="103" t="s">
        <v>481</v>
      </c>
      <c r="C30" s="104">
        <v>39055</v>
      </c>
      <c r="D30" s="103" t="s">
        <v>444</v>
      </c>
      <c r="E30" s="105" t="s">
        <v>513</v>
      </c>
      <c r="G30" t="s">
        <v>410</v>
      </c>
      <c r="H30" s="107" t="s">
        <v>514</v>
      </c>
      <c r="J30" s="108">
        <v>8337622</v>
      </c>
      <c r="L30" t="s">
        <v>515</v>
      </c>
      <c r="M30" s="108" t="s">
        <v>516</v>
      </c>
      <c r="N30" s="109" t="s">
        <v>517</v>
      </c>
      <c r="O30" s="110">
        <v>39037</v>
      </c>
      <c r="P30" t="s">
        <v>518</v>
      </c>
    </row>
    <row r="31" spans="1:16" x14ac:dyDescent="0.2">
      <c r="A31" s="102">
        <v>39059</v>
      </c>
      <c r="B31" s="103" t="s">
        <v>519</v>
      </c>
      <c r="C31" s="104">
        <v>39061</v>
      </c>
      <c r="D31" s="103" t="s">
        <v>520</v>
      </c>
      <c r="E31" s="105" t="s">
        <v>513</v>
      </c>
      <c r="G31" t="s">
        <v>410</v>
      </c>
      <c r="H31" s="107" t="s">
        <v>521</v>
      </c>
      <c r="J31" s="108" t="s">
        <v>522</v>
      </c>
      <c r="L31" t="s">
        <v>417</v>
      </c>
      <c r="M31" s="108" t="s">
        <v>523</v>
      </c>
      <c r="N31" s="109" t="s">
        <v>524</v>
      </c>
      <c r="O31" s="110">
        <v>39031</v>
      </c>
      <c r="P31" t="s">
        <v>525</v>
      </c>
    </row>
    <row r="32" spans="1:16" x14ac:dyDescent="0.2">
      <c r="A32" s="102">
        <v>39071</v>
      </c>
      <c r="B32" s="103" t="s">
        <v>526</v>
      </c>
      <c r="C32" s="104">
        <v>39071</v>
      </c>
      <c r="E32" s="105" t="s">
        <v>163</v>
      </c>
      <c r="G32" t="s">
        <v>410</v>
      </c>
      <c r="H32" s="107" t="s">
        <v>527</v>
      </c>
      <c r="I32" t="s">
        <v>528</v>
      </c>
      <c r="O32" s="110">
        <v>39435</v>
      </c>
    </row>
    <row r="33" spans="1:16" x14ac:dyDescent="0.2">
      <c r="A33" s="102">
        <v>39073</v>
      </c>
      <c r="B33" s="103" t="s">
        <v>414</v>
      </c>
      <c r="C33" s="104">
        <v>39078</v>
      </c>
      <c r="D33" s="103" t="s">
        <v>446</v>
      </c>
      <c r="E33" s="105" t="s">
        <v>62</v>
      </c>
      <c r="G33" t="s">
        <v>410</v>
      </c>
      <c r="H33" s="107" t="s">
        <v>529</v>
      </c>
      <c r="J33" s="108" t="s">
        <v>530</v>
      </c>
      <c r="O33" s="110">
        <v>39073</v>
      </c>
      <c r="P33" t="s">
        <v>531</v>
      </c>
    </row>
    <row r="34" spans="1:16" x14ac:dyDescent="0.2">
      <c r="A34" s="102">
        <v>39080</v>
      </c>
      <c r="B34" s="103" t="s">
        <v>455</v>
      </c>
      <c r="C34" s="104">
        <v>39081</v>
      </c>
      <c r="D34" s="103" t="s">
        <v>455</v>
      </c>
      <c r="E34" s="105" t="s">
        <v>163</v>
      </c>
      <c r="F34" s="106" t="s">
        <v>501</v>
      </c>
      <c r="H34" s="107" t="s">
        <v>532</v>
      </c>
      <c r="I34" t="s">
        <v>533</v>
      </c>
      <c r="J34" s="108" t="s">
        <v>534</v>
      </c>
      <c r="O34" s="110">
        <v>39078</v>
      </c>
      <c r="P34" t="s">
        <v>535</v>
      </c>
    </row>
    <row r="35" spans="1:16" x14ac:dyDescent="0.2">
      <c r="A35" s="102">
        <v>39088</v>
      </c>
      <c r="B35" s="103" t="s">
        <v>443</v>
      </c>
      <c r="C35" s="104">
        <v>39090</v>
      </c>
      <c r="D35" s="103" t="s">
        <v>446</v>
      </c>
      <c r="E35" s="105" t="s">
        <v>62</v>
      </c>
      <c r="F35" s="106" t="s">
        <v>501</v>
      </c>
      <c r="H35" s="107" t="s">
        <v>536</v>
      </c>
      <c r="J35" s="108" t="s">
        <v>537</v>
      </c>
      <c r="O35" s="110">
        <v>39087</v>
      </c>
    </row>
    <row r="36" spans="1:16" x14ac:dyDescent="0.2">
      <c r="A36" s="102">
        <v>39092</v>
      </c>
      <c r="B36" s="103" t="s">
        <v>446</v>
      </c>
      <c r="C36" s="104">
        <v>38727</v>
      </c>
      <c r="D36" s="103" t="s">
        <v>415</v>
      </c>
      <c r="E36" s="105" t="s">
        <v>35</v>
      </c>
      <c r="H36" s="107" t="s">
        <v>538</v>
      </c>
      <c r="J36" s="108" t="s">
        <v>539</v>
      </c>
      <c r="O36" s="110">
        <v>39081</v>
      </c>
      <c r="P36" t="s">
        <v>540</v>
      </c>
    </row>
    <row r="37" spans="1:16" x14ac:dyDescent="0.2">
      <c r="A37" s="102">
        <v>39094</v>
      </c>
      <c r="B37" s="103" t="s">
        <v>425</v>
      </c>
      <c r="C37" s="104">
        <v>39095</v>
      </c>
      <c r="D37" s="103" t="s">
        <v>425</v>
      </c>
      <c r="E37" s="105" t="s">
        <v>541</v>
      </c>
      <c r="F37" s="106" t="s">
        <v>501</v>
      </c>
      <c r="H37" s="107" t="s">
        <v>542</v>
      </c>
      <c r="J37" s="108" t="s">
        <v>543</v>
      </c>
      <c r="O37" s="110">
        <v>39093</v>
      </c>
    </row>
    <row r="38" spans="1:16" x14ac:dyDescent="0.2">
      <c r="A38" s="102">
        <v>39099</v>
      </c>
      <c r="B38" s="103" t="s">
        <v>544</v>
      </c>
      <c r="C38" s="104">
        <v>39100</v>
      </c>
      <c r="E38" s="105" t="s">
        <v>62</v>
      </c>
      <c r="F38" s="106" t="s">
        <v>501</v>
      </c>
      <c r="H38" s="107" t="s">
        <v>545</v>
      </c>
      <c r="J38" s="108" t="s">
        <v>546</v>
      </c>
      <c r="O38" s="110">
        <v>39098</v>
      </c>
    </row>
    <row r="39" spans="1:16" x14ac:dyDescent="0.2">
      <c r="A39" s="102">
        <v>39099</v>
      </c>
      <c r="B39" s="103" t="s">
        <v>425</v>
      </c>
      <c r="C39" s="104">
        <v>39100</v>
      </c>
      <c r="E39" s="105" t="s">
        <v>513</v>
      </c>
      <c r="F39" s="106" t="s">
        <v>501</v>
      </c>
      <c r="H39" s="107" t="s">
        <v>547</v>
      </c>
      <c r="I39" t="s">
        <v>548</v>
      </c>
      <c r="O39" s="110">
        <v>39098</v>
      </c>
    </row>
    <row r="40" spans="1:16" x14ac:dyDescent="0.2">
      <c r="A40" s="102">
        <v>39099</v>
      </c>
      <c r="B40" s="103" t="s">
        <v>549</v>
      </c>
      <c r="C40" s="104">
        <v>39281</v>
      </c>
      <c r="E40" s="105" t="s">
        <v>35</v>
      </c>
      <c r="F40" s="106" t="s">
        <v>501</v>
      </c>
      <c r="H40" s="107" t="s">
        <v>550</v>
      </c>
      <c r="J40" s="108">
        <v>8350765</v>
      </c>
      <c r="O40" s="110">
        <v>39274</v>
      </c>
      <c r="P40" t="s">
        <v>551</v>
      </c>
    </row>
    <row r="41" spans="1:16" x14ac:dyDescent="0.2">
      <c r="A41" s="102">
        <v>39102</v>
      </c>
      <c r="E41" s="105" t="s">
        <v>552</v>
      </c>
      <c r="H41" s="107" t="s">
        <v>553</v>
      </c>
      <c r="J41" s="108" t="s">
        <v>554</v>
      </c>
      <c r="O41" s="110">
        <v>38786</v>
      </c>
      <c r="P41" t="s">
        <v>555</v>
      </c>
    </row>
    <row r="42" spans="1:16" x14ac:dyDescent="0.2">
      <c r="A42" s="102">
        <v>39108</v>
      </c>
      <c r="B42" s="103" t="s">
        <v>556</v>
      </c>
      <c r="C42" s="104">
        <v>39110</v>
      </c>
      <c r="D42" s="103" t="s">
        <v>557</v>
      </c>
      <c r="E42" s="105" t="s">
        <v>62</v>
      </c>
      <c r="G42" t="s">
        <v>410</v>
      </c>
      <c r="H42" s="107" t="s">
        <v>558</v>
      </c>
      <c r="I42" t="s">
        <v>559</v>
      </c>
      <c r="J42" s="108" t="s">
        <v>560</v>
      </c>
      <c r="K42" s="111" t="s">
        <v>561</v>
      </c>
      <c r="L42" t="s">
        <v>417</v>
      </c>
      <c r="M42" s="108" t="s">
        <v>562</v>
      </c>
      <c r="N42" s="109" t="s">
        <v>524</v>
      </c>
      <c r="O42" s="110">
        <v>39014</v>
      </c>
      <c r="P42" t="s">
        <v>563</v>
      </c>
    </row>
    <row r="43" spans="1:16" x14ac:dyDescent="0.2">
      <c r="A43" s="102">
        <v>39111</v>
      </c>
      <c r="B43" s="103" t="s">
        <v>526</v>
      </c>
      <c r="C43" s="104">
        <v>38747</v>
      </c>
      <c r="D43" s="103" t="s">
        <v>425</v>
      </c>
      <c r="E43" s="105" t="s">
        <v>163</v>
      </c>
      <c r="G43" t="s">
        <v>410</v>
      </c>
      <c r="H43" s="107" t="s">
        <v>564</v>
      </c>
      <c r="J43" s="108">
        <v>8448747</v>
      </c>
      <c r="L43" t="s">
        <v>417</v>
      </c>
      <c r="M43" s="108" t="s">
        <v>565</v>
      </c>
      <c r="N43" s="109" t="s">
        <v>494</v>
      </c>
      <c r="O43" s="110">
        <v>39067</v>
      </c>
      <c r="P43" t="s">
        <v>566</v>
      </c>
    </row>
    <row r="44" spans="1:16" x14ac:dyDescent="0.2">
      <c r="A44" s="102">
        <v>39116</v>
      </c>
      <c r="B44" s="103" t="s">
        <v>443</v>
      </c>
      <c r="C44" s="104">
        <v>39117</v>
      </c>
      <c r="D44" s="103" t="s">
        <v>443</v>
      </c>
      <c r="E44" s="105" t="s">
        <v>163</v>
      </c>
      <c r="F44" s="106" t="s">
        <v>501</v>
      </c>
      <c r="H44" s="107" t="s">
        <v>567</v>
      </c>
      <c r="J44" s="108" t="s">
        <v>568</v>
      </c>
      <c r="O44" s="110">
        <v>39106</v>
      </c>
      <c r="P44" t="s">
        <v>569</v>
      </c>
    </row>
    <row r="45" spans="1:16" x14ac:dyDescent="0.2">
      <c r="A45" s="102">
        <v>39116</v>
      </c>
      <c r="B45" s="103" t="s">
        <v>425</v>
      </c>
      <c r="C45" s="104">
        <v>39117</v>
      </c>
      <c r="D45" s="103" t="s">
        <v>425</v>
      </c>
      <c r="E45" s="105" t="s">
        <v>163</v>
      </c>
      <c r="G45" t="s">
        <v>410</v>
      </c>
      <c r="H45" s="107" t="s">
        <v>570</v>
      </c>
      <c r="I45" t="s">
        <v>571</v>
      </c>
      <c r="J45" s="108">
        <v>8733344</v>
      </c>
      <c r="L45" t="s">
        <v>417</v>
      </c>
      <c r="M45" s="108" t="s">
        <v>572</v>
      </c>
      <c r="N45" s="109" t="s">
        <v>517</v>
      </c>
      <c r="O45" s="110">
        <v>39104</v>
      </c>
      <c r="P45" t="s">
        <v>573</v>
      </c>
    </row>
    <row r="46" spans="1:16" x14ac:dyDescent="0.2">
      <c r="A46" s="102">
        <v>39116</v>
      </c>
      <c r="E46" s="105" t="s">
        <v>574</v>
      </c>
      <c r="H46" s="107" t="s">
        <v>575</v>
      </c>
      <c r="O46" s="110">
        <v>39106</v>
      </c>
    </row>
    <row r="47" spans="1:16" x14ac:dyDescent="0.2">
      <c r="A47" s="102">
        <v>39117</v>
      </c>
      <c r="B47" s="103" t="s">
        <v>443</v>
      </c>
      <c r="C47" s="104">
        <v>39119</v>
      </c>
      <c r="D47" s="103" t="s">
        <v>446</v>
      </c>
      <c r="E47" s="105" t="s">
        <v>144</v>
      </c>
      <c r="F47" s="106" t="s">
        <v>501</v>
      </c>
      <c r="H47" s="107" t="s">
        <v>576</v>
      </c>
      <c r="J47" s="108">
        <v>8797935</v>
      </c>
      <c r="O47" s="110">
        <v>39109</v>
      </c>
      <c r="P47" t="s">
        <v>577</v>
      </c>
    </row>
    <row r="48" spans="1:16" x14ac:dyDescent="0.2">
      <c r="A48" s="102">
        <v>39123</v>
      </c>
      <c r="B48" s="103" t="s">
        <v>425</v>
      </c>
      <c r="C48" s="104">
        <v>39123</v>
      </c>
      <c r="D48" s="103" t="s">
        <v>455</v>
      </c>
      <c r="E48" s="105" t="s">
        <v>62</v>
      </c>
      <c r="G48" t="s">
        <v>410</v>
      </c>
      <c r="H48" s="107" t="s">
        <v>578</v>
      </c>
      <c r="J48" s="108">
        <v>8700595</v>
      </c>
      <c r="L48" t="s">
        <v>417</v>
      </c>
      <c r="M48" s="108" t="s">
        <v>579</v>
      </c>
      <c r="N48" s="109" t="s">
        <v>580</v>
      </c>
      <c r="O48" s="110">
        <v>39101</v>
      </c>
      <c r="P48" t="s">
        <v>581</v>
      </c>
    </row>
    <row r="49" spans="1:16" x14ac:dyDescent="0.2">
      <c r="A49" s="102">
        <v>39123</v>
      </c>
      <c r="B49" s="103" t="s">
        <v>440</v>
      </c>
      <c r="C49" s="104">
        <v>39125</v>
      </c>
      <c r="D49" s="103" t="s">
        <v>446</v>
      </c>
      <c r="E49" s="105" t="s">
        <v>513</v>
      </c>
      <c r="F49" s="106" t="s">
        <v>490</v>
      </c>
      <c r="H49" s="107" t="s">
        <v>582</v>
      </c>
      <c r="I49" t="s">
        <v>583</v>
      </c>
      <c r="J49" s="108">
        <v>8707172</v>
      </c>
      <c r="L49" t="s">
        <v>584</v>
      </c>
      <c r="M49" s="108" t="s">
        <v>585</v>
      </c>
      <c r="N49" s="109" t="s">
        <v>586</v>
      </c>
      <c r="O49" s="110">
        <v>39122</v>
      </c>
      <c r="P49" t="s">
        <v>587</v>
      </c>
    </row>
    <row r="50" spans="1:16" x14ac:dyDescent="0.2">
      <c r="A50" s="102">
        <v>39127</v>
      </c>
      <c r="B50" s="103" t="s">
        <v>425</v>
      </c>
      <c r="C50" s="104">
        <v>39128</v>
      </c>
      <c r="D50" s="103" t="s">
        <v>425</v>
      </c>
      <c r="E50" s="105" t="s">
        <v>163</v>
      </c>
      <c r="G50" t="s">
        <v>410</v>
      </c>
      <c r="H50" s="107" t="s">
        <v>588</v>
      </c>
      <c r="J50" s="108" t="s">
        <v>589</v>
      </c>
      <c r="L50" t="s">
        <v>417</v>
      </c>
      <c r="M50" s="108" t="s">
        <v>590</v>
      </c>
      <c r="N50" s="109" t="s">
        <v>517</v>
      </c>
      <c r="O50" s="110">
        <v>39126</v>
      </c>
      <c r="P50" s="107">
        <v>8337296</v>
      </c>
    </row>
    <row r="51" spans="1:16" x14ac:dyDescent="0.2">
      <c r="A51" s="102">
        <v>39129</v>
      </c>
      <c r="B51" s="103" t="s">
        <v>455</v>
      </c>
      <c r="C51" s="104">
        <v>39130</v>
      </c>
      <c r="D51" s="103" t="s">
        <v>425</v>
      </c>
      <c r="E51" s="105" t="s">
        <v>163</v>
      </c>
      <c r="H51" s="107" t="s">
        <v>591</v>
      </c>
      <c r="O51" s="110">
        <v>39104</v>
      </c>
    </row>
    <row r="52" spans="1:16" ht="14.25" customHeight="1" x14ac:dyDescent="0.2">
      <c r="A52" s="102">
        <v>39130</v>
      </c>
      <c r="B52" s="103" t="s">
        <v>425</v>
      </c>
      <c r="C52" s="104">
        <v>39132</v>
      </c>
      <c r="D52" s="103" t="s">
        <v>425</v>
      </c>
      <c r="E52" s="105" t="s">
        <v>144</v>
      </c>
      <c r="G52" t="s">
        <v>410</v>
      </c>
      <c r="H52" s="107" t="s">
        <v>592</v>
      </c>
      <c r="I52" s="112" t="s">
        <v>593</v>
      </c>
      <c r="J52" s="108">
        <v>412534217</v>
      </c>
      <c r="O52" s="110">
        <v>38768</v>
      </c>
      <c r="P52" t="s">
        <v>594</v>
      </c>
    </row>
    <row r="53" spans="1:16" x14ac:dyDescent="0.2">
      <c r="A53" s="102">
        <v>39137</v>
      </c>
      <c r="B53" s="103" t="s">
        <v>444</v>
      </c>
      <c r="C53" s="104">
        <v>39137</v>
      </c>
      <c r="D53" s="103" t="s">
        <v>414</v>
      </c>
      <c r="E53" s="105" t="s">
        <v>595</v>
      </c>
      <c r="H53" s="107" t="s">
        <v>596</v>
      </c>
      <c r="I53" t="s">
        <v>597</v>
      </c>
      <c r="J53" s="108" t="s">
        <v>598</v>
      </c>
      <c r="L53" t="s">
        <v>417</v>
      </c>
      <c r="M53" s="108" t="s">
        <v>599</v>
      </c>
      <c r="N53" s="109" t="s">
        <v>423</v>
      </c>
      <c r="O53" s="110">
        <v>39133</v>
      </c>
    </row>
    <row r="54" spans="1:16" x14ac:dyDescent="0.2">
      <c r="A54" s="102">
        <v>39147</v>
      </c>
      <c r="B54" s="103" t="s">
        <v>526</v>
      </c>
      <c r="C54" s="104">
        <v>39148</v>
      </c>
      <c r="D54" s="103" t="s">
        <v>526</v>
      </c>
      <c r="E54" s="105" t="s">
        <v>62</v>
      </c>
      <c r="H54" s="107" t="s">
        <v>600</v>
      </c>
      <c r="I54" t="s">
        <v>601</v>
      </c>
      <c r="J54" s="108" t="s">
        <v>602</v>
      </c>
      <c r="O54" s="110">
        <v>39120</v>
      </c>
    </row>
    <row r="55" spans="1:16" x14ac:dyDescent="0.2">
      <c r="A55" s="102">
        <v>39151</v>
      </c>
      <c r="B55" s="103" t="s">
        <v>446</v>
      </c>
      <c r="C55" s="104">
        <v>39152</v>
      </c>
      <c r="D55" s="103" t="s">
        <v>544</v>
      </c>
      <c r="E55" s="105" t="s">
        <v>603</v>
      </c>
      <c r="F55" s="106" t="s">
        <v>501</v>
      </c>
      <c r="H55" s="107" t="s">
        <v>604</v>
      </c>
      <c r="J55" s="108">
        <v>8788777</v>
      </c>
      <c r="O55" s="110">
        <v>39147</v>
      </c>
      <c r="P55" t="s">
        <v>605</v>
      </c>
    </row>
    <row r="56" spans="1:16" x14ac:dyDescent="0.2">
      <c r="A56" s="102">
        <v>39154</v>
      </c>
      <c r="B56" s="103" t="s">
        <v>425</v>
      </c>
      <c r="C56" s="104">
        <v>39160</v>
      </c>
      <c r="D56" s="103" t="s">
        <v>425</v>
      </c>
      <c r="E56" s="105" t="s">
        <v>513</v>
      </c>
      <c r="F56" s="106" t="s">
        <v>501</v>
      </c>
      <c r="H56" s="107" t="s">
        <v>445</v>
      </c>
      <c r="J56" s="108">
        <v>8433249</v>
      </c>
      <c r="O56" s="110">
        <v>39047</v>
      </c>
    </row>
    <row r="57" spans="1:16" x14ac:dyDescent="0.2">
      <c r="A57" s="102">
        <v>39156</v>
      </c>
      <c r="B57" s="103" t="s">
        <v>606</v>
      </c>
      <c r="C57" s="104">
        <v>39157</v>
      </c>
      <c r="D57" s="103" t="s">
        <v>606</v>
      </c>
      <c r="E57" s="105" t="s">
        <v>250</v>
      </c>
      <c r="G57" t="s">
        <v>410</v>
      </c>
      <c r="H57" s="107" t="s">
        <v>607</v>
      </c>
      <c r="J57" s="108">
        <v>8777369</v>
      </c>
      <c r="L57" t="s">
        <v>584</v>
      </c>
      <c r="M57" s="108" t="s">
        <v>608</v>
      </c>
      <c r="N57" s="109" t="s">
        <v>609</v>
      </c>
      <c r="O57" s="110">
        <v>39155</v>
      </c>
      <c r="P57" t="s">
        <v>610</v>
      </c>
    </row>
    <row r="58" spans="1:16" x14ac:dyDescent="0.2">
      <c r="A58" s="102">
        <v>39156</v>
      </c>
      <c r="B58" s="103" t="s">
        <v>496</v>
      </c>
      <c r="C58" s="104">
        <v>39160</v>
      </c>
      <c r="D58" s="103" t="s">
        <v>414</v>
      </c>
      <c r="E58" s="105" t="s">
        <v>163</v>
      </c>
      <c r="F58" s="106" t="s">
        <v>410</v>
      </c>
      <c r="H58" s="107" t="s">
        <v>611</v>
      </c>
      <c r="I58" t="s">
        <v>612</v>
      </c>
      <c r="J58" s="108" t="s">
        <v>613</v>
      </c>
      <c r="K58" s="111" t="s">
        <v>614</v>
      </c>
      <c r="O58" s="110">
        <v>38848</v>
      </c>
      <c r="P58" t="s">
        <v>615</v>
      </c>
    </row>
    <row r="59" spans="1:16" x14ac:dyDescent="0.2">
      <c r="A59" s="102">
        <v>39158</v>
      </c>
      <c r="B59" s="103" t="s">
        <v>440</v>
      </c>
      <c r="C59" s="104">
        <v>39159</v>
      </c>
      <c r="D59" s="103" t="s">
        <v>440</v>
      </c>
      <c r="E59" s="105" t="s">
        <v>513</v>
      </c>
      <c r="G59" t="s">
        <v>410</v>
      </c>
      <c r="H59" s="107" t="s">
        <v>616</v>
      </c>
      <c r="J59" s="108" t="s">
        <v>617</v>
      </c>
      <c r="O59" s="110">
        <v>39157</v>
      </c>
      <c r="P59" t="s">
        <v>618</v>
      </c>
    </row>
    <row r="60" spans="1:16" x14ac:dyDescent="0.2">
      <c r="A60" s="102">
        <v>39165</v>
      </c>
      <c r="B60" s="103" t="s">
        <v>425</v>
      </c>
      <c r="C60" s="104">
        <v>38800</v>
      </c>
      <c r="E60" s="105" t="s">
        <v>163</v>
      </c>
      <c r="H60" s="107" t="s">
        <v>619</v>
      </c>
      <c r="I60" t="s">
        <v>620</v>
      </c>
      <c r="J60" s="108" t="s">
        <v>621</v>
      </c>
      <c r="O60" s="110">
        <v>39067</v>
      </c>
      <c r="P60" t="s">
        <v>622</v>
      </c>
    </row>
    <row r="61" spans="1:16" x14ac:dyDescent="0.2">
      <c r="A61" s="102">
        <v>39171</v>
      </c>
      <c r="B61" s="103" t="s">
        <v>606</v>
      </c>
      <c r="C61" s="104">
        <v>39173</v>
      </c>
      <c r="D61" s="103" t="s">
        <v>443</v>
      </c>
      <c r="E61" s="105" t="s">
        <v>234</v>
      </c>
      <c r="F61" s="106" t="s">
        <v>501</v>
      </c>
      <c r="H61" s="107" t="s">
        <v>623</v>
      </c>
      <c r="I61" t="s">
        <v>624</v>
      </c>
      <c r="J61" s="108">
        <v>8336577</v>
      </c>
      <c r="O61" s="110">
        <v>39062</v>
      </c>
      <c r="P61" t="s">
        <v>625</v>
      </c>
    </row>
    <row r="62" spans="1:16" x14ac:dyDescent="0.2">
      <c r="A62" s="102">
        <v>39172</v>
      </c>
      <c r="B62" s="103" t="s">
        <v>425</v>
      </c>
      <c r="C62" s="104">
        <v>39173</v>
      </c>
      <c r="D62" s="103" t="s">
        <v>425</v>
      </c>
      <c r="E62" s="105" t="s">
        <v>144</v>
      </c>
      <c r="G62" t="s">
        <v>410</v>
      </c>
      <c r="H62" s="107" t="s">
        <v>626</v>
      </c>
      <c r="I62" t="s">
        <v>627</v>
      </c>
      <c r="J62" s="108">
        <v>8343878</v>
      </c>
      <c r="O62" s="110">
        <v>39134</v>
      </c>
      <c r="P62" t="s">
        <v>628</v>
      </c>
    </row>
    <row r="63" spans="1:16" x14ac:dyDescent="0.2">
      <c r="A63" s="102">
        <v>39179</v>
      </c>
      <c r="B63" s="103" t="s">
        <v>526</v>
      </c>
      <c r="C63" s="104">
        <v>39180</v>
      </c>
      <c r="D63" s="103" t="s">
        <v>526</v>
      </c>
      <c r="E63" s="105" t="s">
        <v>163</v>
      </c>
      <c r="F63" s="106" t="s">
        <v>501</v>
      </c>
      <c r="G63" t="s">
        <v>410</v>
      </c>
      <c r="H63" s="107" t="s">
        <v>629</v>
      </c>
      <c r="I63" t="s">
        <v>630</v>
      </c>
      <c r="J63" s="108">
        <v>8445202</v>
      </c>
      <c r="L63" t="s">
        <v>417</v>
      </c>
      <c r="M63" s="108" t="s">
        <v>631</v>
      </c>
      <c r="N63" s="109" t="s">
        <v>632</v>
      </c>
      <c r="O63" s="110">
        <v>39120</v>
      </c>
      <c r="P63" t="s">
        <v>633</v>
      </c>
    </row>
    <row r="64" spans="1:16" x14ac:dyDescent="0.2">
      <c r="A64" s="102">
        <v>39186</v>
      </c>
      <c r="B64" s="103" t="s">
        <v>526</v>
      </c>
      <c r="C64" s="104">
        <v>38822</v>
      </c>
      <c r="D64" s="103" t="s">
        <v>444</v>
      </c>
      <c r="E64" s="105" t="s">
        <v>144</v>
      </c>
      <c r="G64" t="s">
        <v>410</v>
      </c>
      <c r="H64" s="107" t="s">
        <v>634</v>
      </c>
      <c r="I64" t="s">
        <v>635</v>
      </c>
      <c r="J64" s="108" t="s">
        <v>636</v>
      </c>
      <c r="K64" s="111" t="s">
        <v>637</v>
      </c>
      <c r="L64" t="s">
        <v>421</v>
      </c>
      <c r="M64" s="108" t="s">
        <v>638</v>
      </c>
      <c r="N64" s="109" t="s">
        <v>639</v>
      </c>
      <c r="O64" s="110">
        <v>39037</v>
      </c>
      <c r="P64" t="s">
        <v>640</v>
      </c>
    </row>
    <row r="65" spans="1:16" x14ac:dyDescent="0.2">
      <c r="A65" s="102">
        <v>39186</v>
      </c>
      <c r="B65" s="103" t="s">
        <v>641</v>
      </c>
      <c r="C65" s="104">
        <v>39188</v>
      </c>
      <c r="D65" s="103" t="s">
        <v>642</v>
      </c>
      <c r="E65" s="105" t="s">
        <v>513</v>
      </c>
      <c r="F65" s="106" t="s">
        <v>501</v>
      </c>
      <c r="H65" s="107" t="s">
        <v>643</v>
      </c>
      <c r="J65" s="108" t="s">
        <v>644</v>
      </c>
      <c r="O65" s="110">
        <v>39185</v>
      </c>
      <c r="P65" t="s">
        <v>645</v>
      </c>
    </row>
    <row r="66" spans="1:16" x14ac:dyDescent="0.2">
      <c r="A66" s="102">
        <v>39186</v>
      </c>
      <c r="B66" s="103" t="s">
        <v>646</v>
      </c>
      <c r="E66" s="105" t="s">
        <v>647</v>
      </c>
      <c r="F66" s="106" t="s">
        <v>410</v>
      </c>
      <c r="H66" s="107" t="s">
        <v>648</v>
      </c>
      <c r="I66" t="s">
        <v>649</v>
      </c>
      <c r="J66" s="108" t="s">
        <v>650</v>
      </c>
      <c r="O66" s="110" t="s">
        <v>651</v>
      </c>
    </row>
    <row r="67" spans="1:16" x14ac:dyDescent="0.2">
      <c r="A67" s="102">
        <v>39186</v>
      </c>
      <c r="B67" s="103" t="s">
        <v>652</v>
      </c>
      <c r="E67" s="105" t="s">
        <v>647</v>
      </c>
      <c r="F67" s="106" t="s">
        <v>410</v>
      </c>
      <c r="H67" s="107" t="s">
        <v>653</v>
      </c>
      <c r="O67" s="110" t="s">
        <v>654</v>
      </c>
    </row>
    <row r="68" spans="1:16" x14ac:dyDescent="0.2">
      <c r="A68" s="102">
        <v>39188</v>
      </c>
      <c r="B68" s="103" t="s">
        <v>425</v>
      </c>
      <c r="C68" s="104">
        <v>39189</v>
      </c>
      <c r="D68" s="103" t="s">
        <v>425</v>
      </c>
      <c r="E68" s="105" t="s">
        <v>163</v>
      </c>
      <c r="F68" s="106" t="s">
        <v>501</v>
      </c>
      <c r="H68" s="107" t="s">
        <v>655</v>
      </c>
      <c r="J68" s="108" t="s">
        <v>656</v>
      </c>
      <c r="O68" s="110">
        <v>39185</v>
      </c>
    </row>
    <row r="69" spans="1:16" x14ac:dyDescent="0.2">
      <c r="A69" s="102">
        <v>39214</v>
      </c>
      <c r="B69" s="103" t="s">
        <v>425</v>
      </c>
      <c r="C69" s="104">
        <v>39215</v>
      </c>
      <c r="D69" s="103" t="s">
        <v>526</v>
      </c>
      <c r="E69" s="105" t="s">
        <v>513</v>
      </c>
      <c r="G69" t="s">
        <v>410</v>
      </c>
      <c r="H69" s="107" t="s">
        <v>657</v>
      </c>
      <c r="J69" s="108" t="s">
        <v>658</v>
      </c>
      <c r="K69" t="s">
        <v>659</v>
      </c>
      <c r="L69" t="s">
        <v>417</v>
      </c>
      <c r="M69" s="108" t="s">
        <v>660</v>
      </c>
      <c r="N69" s="109" t="s">
        <v>494</v>
      </c>
      <c r="O69" s="110">
        <v>39207</v>
      </c>
      <c r="P69" t="s">
        <v>661</v>
      </c>
    </row>
    <row r="70" spans="1:16" x14ac:dyDescent="0.2">
      <c r="A70" s="102">
        <v>39221</v>
      </c>
      <c r="B70" s="103" t="s">
        <v>526</v>
      </c>
      <c r="C70" s="104">
        <v>39222</v>
      </c>
      <c r="D70" s="103" t="s">
        <v>414</v>
      </c>
      <c r="E70" s="113" t="s">
        <v>62</v>
      </c>
      <c r="G70" s="110" t="s">
        <v>410</v>
      </c>
      <c r="H70" s="107" t="s">
        <v>662</v>
      </c>
      <c r="J70" s="108">
        <v>8336255</v>
      </c>
      <c r="L70" t="s">
        <v>417</v>
      </c>
      <c r="M70" s="108" t="s">
        <v>663</v>
      </c>
      <c r="N70" s="109" t="s">
        <v>478</v>
      </c>
      <c r="O70" s="110">
        <v>39177</v>
      </c>
      <c r="P70" t="s">
        <v>664</v>
      </c>
    </row>
    <row r="71" spans="1:16" x14ac:dyDescent="0.2">
      <c r="A71" s="102">
        <v>39226</v>
      </c>
      <c r="B71" s="103" t="s">
        <v>665</v>
      </c>
      <c r="C71" s="104">
        <v>39227</v>
      </c>
      <c r="D71" s="103" t="s">
        <v>665</v>
      </c>
      <c r="E71" s="105" t="s">
        <v>513</v>
      </c>
      <c r="G71" t="s">
        <v>410</v>
      </c>
      <c r="H71" s="107" t="s">
        <v>666</v>
      </c>
      <c r="J71" s="108">
        <v>8439134</v>
      </c>
      <c r="L71" t="s">
        <v>417</v>
      </c>
      <c r="O71" s="110">
        <v>39182</v>
      </c>
      <c r="P71" t="s">
        <v>667</v>
      </c>
    </row>
    <row r="72" spans="1:16" x14ac:dyDescent="0.2">
      <c r="A72" s="102">
        <v>39248</v>
      </c>
      <c r="B72" s="103" t="s">
        <v>606</v>
      </c>
      <c r="C72" s="104">
        <v>39249</v>
      </c>
      <c r="D72" s="103" t="s">
        <v>526</v>
      </c>
      <c r="E72" s="105" t="s">
        <v>513</v>
      </c>
      <c r="G72" t="s">
        <v>410</v>
      </c>
      <c r="H72" s="107" t="s">
        <v>668</v>
      </c>
      <c r="J72" s="108" t="s">
        <v>669</v>
      </c>
      <c r="L72" t="s">
        <v>417</v>
      </c>
      <c r="M72" s="108" t="s">
        <v>670</v>
      </c>
      <c r="N72" s="109" t="s">
        <v>671</v>
      </c>
      <c r="O72" s="110">
        <v>39220</v>
      </c>
    </row>
    <row r="73" spans="1:16" x14ac:dyDescent="0.2">
      <c r="A73" s="102">
        <v>39291</v>
      </c>
      <c r="B73" s="103" t="s">
        <v>425</v>
      </c>
      <c r="C73" s="104">
        <v>39293</v>
      </c>
      <c r="D73" s="103" t="s">
        <v>425</v>
      </c>
      <c r="E73" s="105" t="s">
        <v>163</v>
      </c>
      <c r="G73" t="s">
        <v>410</v>
      </c>
      <c r="H73" s="107" t="s">
        <v>672</v>
      </c>
      <c r="J73" s="108">
        <v>8353515</v>
      </c>
      <c r="L73" t="s">
        <v>673</v>
      </c>
      <c r="M73" s="108" t="s">
        <v>674</v>
      </c>
      <c r="N73" s="109" t="s">
        <v>517</v>
      </c>
      <c r="O73" s="110">
        <v>39281</v>
      </c>
      <c r="P73" t="s">
        <v>675</v>
      </c>
    </row>
    <row r="74" spans="1:16" x14ac:dyDescent="0.2">
      <c r="A74" s="102">
        <v>39316</v>
      </c>
      <c r="B74" s="103" t="s">
        <v>454</v>
      </c>
      <c r="C74" s="104">
        <v>39317</v>
      </c>
      <c r="D74" s="103" t="s">
        <v>676</v>
      </c>
      <c r="E74" s="105" t="s">
        <v>405</v>
      </c>
      <c r="F74" s="106" t="s">
        <v>501</v>
      </c>
      <c r="G74" t="s">
        <v>410</v>
      </c>
      <c r="H74" s="107" t="s">
        <v>677</v>
      </c>
      <c r="I74" t="s">
        <v>678</v>
      </c>
      <c r="L74" t="s">
        <v>417</v>
      </c>
      <c r="M74" s="108" t="s">
        <v>679</v>
      </c>
      <c r="N74" s="109" t="s">
        <v>680</v>
      </c>
      <c r="O74" s="110">
        <v>39287</v>
      </c>
    </row>
    <row r="75" spans="1:16" x14ac:dyDescent="0.2">
      <c r="A75" s="102">
        <v>39354</v>
      </c>
      <c r="B75" s="103" t="s">
        <v>526</v>
      </c>
      <c r="C75" s="104">
        <v>39355</v>
      </c>
      <c r="D75" s="103" t="s">
        <v>526</v>
      </c>
      <c r="E75" s="105" t="s">
        <v>681</v>
      </c>
      <c r="G75" t="s">
        <v>410</v>
      </c>
      <c r="H75" s="107" t="s">
        <v>682</v>
      </c>
      <c r="I75" t="s">
        <v>683</v>
      </c>
      <c r="J75" s="108" t="s">
        <v>684</v>
      </c>
      <c r="L75" t="s">
        <v>417</v>
      </c>
      <c r="M75" s="108" t="s">
        <v>685</v>
      </c>
      <c r="N75" s="109" t="s">
        <v>671</v>
      </c>
      <c r="O75" s="110">
        <v>39353</v>
      </c>
      <c r="P75" t="s">
        <v>686</v>
      </c>
    </row>
    <row r="76" spans="1:16" x14ac:dyDescent="0.2">
      <c r="A76" s="102">
        <v>39354</v>
      </c>
      <c r="B76" s="103" t="s">
        <v>687</v>
      </c>
      <c r="C76" s="104">
        <v>39356</v>
      </c>
      <c r="D76" s="103" t="s">
        <v>446</v>
      </c>
      <c r="E76" s="105" t="s">
        <v>163</v>
      </c>
      <c r="F76" s="106" t="s">
        <v>490</v>
      </c>
      <c r="H76" s="107" t="s">
        <v>688</v>
      </c>
      <c r="I76" t="s">
        <v>689</v>
      </c>
      <c r="J76" s="108" t="s">
        <v>690</v>
      </c>
      <c r="L76" t="s">
        <v>417</v>
      </c>
      <c r="M76" s="108" t="s">
        <v>691</v>
      </c>
      <c r="N76" s="109" t="s">
        <v>692</v>
      </c>
      <c r="O76" s="110">
        <v>39329</v>
      </c>
    </row>
    <row r="77" spans="1:16" x14ac:dyDescent="0.2">
      <c r="A77" s="102">
        <v>39417</v>
      </c>
      <c r="C77" s="104">
        <v>39417</v>
      </c>
      <c r="E77" s="105" t="s">
        <v>513</v>
      </c>
      <c r="F77" s="106" t="s">
        <v>501</v>
      </c>
      <c r="H77" s="107" t="s">
        <v>693</v>
      </c>
      <c r="J77" s="108">
        <v>8337346</v>
      </c>
      <c r="O77" s="110">
        <v>39409</v>
      </c>
      <c r="P77" t="s">
        <v>694</v>
      </c>
    </row>
    <row r="78" spans="1:16" x14ac:dyDescent="0.2">
      <c r="A78" s="102">
        <v>39417</v>
      </c>
      <c r="B78" s="103" t="s">
        <v>443</v>
      </c>
      <c r="C78" s="104">
        <v>39418</v>
      </c>
      <c r="E78" s="105" t="s">
        <v>509</v>
      </c>
      <c r="H78" s="107" t="s">
        <v>695</v>
      </c>
      <c r="I78" t="s">
        <v>696</v>
      </c>
      <c r="J78" s="108">
        <v>8701312</v>
      </c>
      <c r="O78" s="110">
        <v>39398</v>
      </c>
      <c r="P78" t="s">
        <v>697</v>
      </c>
    </row>
    <row r="79" spans="1:16" x14ac:dyDescent="0.2">
      <c r="A79" s="102">
        <v>39430</v>
      </c>
      <c r="B79" s="103" t="s">
        <v>443</v>
      </c>
      <c r="C79" s="104">
        <v>39432</v>
      </c>
      <c r="D79" s="103" t="s">
        <v>443</v>
      </c>
      <c r="E79" s="105" t="s">
        <v>163</v>
      </c>
      <c r="G79" t="s">
        <v>410</v>
      </c>
      <c r="H79" s="107" t="s">
        <v>698</v>
      </c>
      <c r="I79" t="s">
        <v>699</v>
      </c>
      <c r="J79" s="108" t="s">
        <v>700</v>
      </c>
      <c r="L79" t="s">
        <v>421</v>
      </c>
      <c r="M79" s="108" t="s">
        <v>701</v>
      </c>
      <c r="N79" s="109" t="s">
        <v>517</v>
      </c>
      <c r="O79" s="110">
        <v>39350</v>
      </c>
      <c r="P79" t="s">
        <v>702</v>
      </c>
    </row>
    <row r="80" spans="1:16" x14ac:dyDescent="0.2">
      <c r="A80" s="102">
        <v>39435</v>
      </c>
      <c r="B80" s="103" t="s">
        <v>425</v>
      </c>
      <c r="C80" s="104">
        <v>39436</v>
      </c>
      <c r="D80" s="103" t="s">
        <v>703</v>
      </c>
      <c r="E80" s="105" t="s">
        <v>163</v>
      </c>
      <c r="F80" s="106" t="s">
        <v>501</v>
      </c>
      <c r="H80" s="107" t="s">
        <v>704</v>
      </c>
      <c r="I80" t="s">
        <v>705</v>
      </c>
      <c r="J80" s="108" t="s">
        <v>706</v>
      </c>
      <c r="K80" s="111" t="s">
        <v>707</v>
      </c>
      <c r="O80" s="110">
        <v>39392</v>
      </c>
      <c r="P80" t="s">
        <v>708</v>
      </c>
    </row>
    <row r="81" spans="1:16" x14ac:dyDescent="0.2">
      <c r="A81" s="102">
        <v>39445</v>
      </c>
      <c r="B81" s="103" t="s">
        <v>425</v>
      </c>
      <c r="C81" s="104">
        <v>39446</v>
      </c>
      <c r="D81" s="103" t="s">
        <v>414</v>
      </c>
      <c r="E81" s="105" t="s">
        <v>62</v>
      </c>
      <c r="H81" s="107" t="s">
        <v>709</v>
      </c>
      <c r="J81" s="108">
        <v>8366320</v>
      </c>
      <c r="K81" t="s">
        <v>710</v>
      </c>
      <c r="O81" s="110">
        <v>39229</v>
      </c>
      <c r="P81" t="s">
        <v>711</v>
      </c>
    </row>
    <row r="82" spans="1:16" x14ac:dyDescent="0.2">
      <c r="A82" s="102">
        <v>39445</v>
      </c>
      <c r="B82" s="103" t="s">
        <v>425</v>
      </c>
      <c r="C82" s="104">
        <v>39446</v>
      </c>
      <c r="D82" s="103" t="s">
        <v>425</v>
      </c>
      <c r="E82" s="105" t="s">
        <v>144</v>
      </c>
      <c r="G82" t="s">
        <v>410</v>
      </c>
      <c r="H82" s="107" t="s">
        <v>712</v>
      </c>
      <c r="I82" t="s">
        <v>713</v>
      </c>
      <c r="J82" s="108">
        <v>8356282</v>
      </c>
      <c r="L82" t="s">
        <v>417</v>
      </c>
      <c r="M82" s="108" t="s">
        <v>714</v>
      </c>
      <c r="N82" s="109" t="s">
        <v>715</v>
      </c>
      <c r="O82" s="110">
        <v>39327</v>
      </c>
      <c r="P82" t="s">
        <v>716</v>
      </c>
    </row>
    <row r="83" spans="1:16" x14ac:dyDescent="0.2">
      <c r="A83" s="102">
        <v>39457</v>
      </c>
      <c r="B83" s="103" t="s">
        <v>481</v>
      </c>
      <c r="C83" s="104">
        <v>39458</v>
      </c>
      <c r="D83" s="103" t="s">
        <v>481</v>
      </c>
      <c r="E83" s="105" t="s">
        <v>717</v>
      </c>
      <c r="G83" t="s">
        <v>410</v>
      </c>
      <c r="H83" s="107" t="s">
        <v>718</v>
      </c>
      <c r="J83" s="108" t="s">
        <v>719</v>
      </c>
      <c r="L83" t="s">
        <v>417</v>
      </c>
      <c r="M83" s="108" t="s">
        <v>720</v>
      </c>
      <c r="N83" s="109" t="s">
        <v>721</v>
      </c>
      <c r="O83" s="110">
        <v>39454</v>
      </c>
      <c r="P83" t="s">
        <v>722</v>
      </c>
    </row>
    <row r="84" spans="1:16" x14ac:dyDescent="0.2">
      <c r="A84" s="102">
        <v>39458</v>
      </c>
      <c r="B84" s="103" t="s">
        <v>687</v>
      </c>
      <c r="C84" s="104">
        <v>39459</v>
      </c>
      <c r="D84" s="103" t="s">
        <v>687</v>
      </c>
      <c r="E84" s="105" t="s">
        <v>513</v>
      </c>
      <c r="G84" t="s">
        <v>410</v>
      </c>
      <c r="H84" s="107" t="s">
        <v>723</v>
      </c>
      <c r="J84" s="108" t="s">
        <v>724</v>
      </c>
      <c r="L84" t="s">
        <v>725</v>
      </c>
      <c r="M84" s="108" t="s">
        <v>726</v>
      </c>
      <c r="N84" s="109" t="s">
        <v>727</v>
      </c>
      <c r="O84" s="110">
        <v>39455</v>
      </c>
      <c r="P84" t="s">
        <v>728</v>
      </c>
    </row>
    <row r="85" spans="1:16" x14ac:dyDescent="0.2">
      <c r="A85" s="102">
        <v>39463</v>
      </c>
      <c r="B85" s="103" t="s">
        <v>729</v>
      </c>
      <c r="C85" s="104">
        <v>39098</v>
      </c>
      <c r="D85" s="103" t="s">
        <v>730</v>
      </c>
      <c r="E85" s="105" t="s">
        <v>62</v>
      </c>
      <c r="G85" t="s">
        <v>410</v>
      </c>
      <c r="H85" s="107" t="s">
        <v>731</v>
      </c>
      <c r="I85" t="s">
        <v>732</v>
      </c>
      <c r="J85" s="108" t="s">
        <v>733</v>
      </c>
      <c r="M85" s="108" t="s">
        <v>734</v>
      </c>
      <c r="N85" s="109" t="s">
        <v>735</v>
      </c>
      <c r="O85" s="110">
        <v>39394</v>
      </c>
      <c r="P85" t="s">
        <v>736</v>
      </c>
    </row>
    <row r="86" spans="1:16" x14ac:dyDescent="0.2">
      <c r="A86" s="102">
        <v>39465</v>
      </c>
      <c r="B86" s="103" t="s">
        <v>455</v>
      </c>
      <c r="C86" s="104">
        <v>39101</v>
      </c>
      <c r="D86" s="103" t="s">
        <v>455</v>
      </c>
      <c r="E86" s="105" t="s">
        <v>163</v>
      </c>
      <c r="G86" t="s">
        <v>410</v>
      </c>
      <c r="H86" s="107" t="s">
        <v>737</v>
      </c>
      <c r="J86" s="108" t="s">
        <v>738</v>
      </c>
      <c r="L86" t="s">
        <v>725</v>
      </c>
      <c r="M86" s="108" t="s">
        <v>739</v>
      </c>
      <c r="N86" s="109" t="s">
        <v>740</v>
      </c>
      <c r="O86" s="110">
        <v>39418</v>
      </c>
      <c r="P86" t="s">
        <v>741</v>
      </c>
    </row>
    <row r="87" spans="1:16" x14ac:dyDescent="0.2">
      <c r="A87" s="102">
        <v>39465</v>
      </c>
      <c r="B87" s="103" t="s">
        <v>415</v>
      </c>
      <c r="C87" s="104">
        <v>39468</v>
      </c>
      <c r="D87" s="103" t="s">
        <v>446</v>
      </c>
      <c r="E87" s="105" t="s">
        <v>513</v>
      </c>
      <c r="G87" t="s">
        <v>410</v>
      </c>
      <c r="H87" s="107" t="s">
        <v>742</v>
      </c>
      <c r="J87" s="108" t="s">
        <v>743</v>
      </c>
      <c r="L87" t="s">
        <v>421</v>
      </c>
      <c r="M87" s="108" t="s">
        <v>744</v>
      </c>
      <c r="N87" s="109" t="s">
        <v>745</v>
      </c>
      <c r="O87" s="110">
        <v>39458</v>
      </c>
      <c r="P87" t="s">
        <v>746</v>
      </c>
    </row>
    <row r="88" spans="1:16" x14ac:dyDescent="0.2">
      <c r="A88" s="102">
        <v>39469</v>
      </c>
      <c r="B88" s="103" t="s">
        <v>606</v>
      </c>
      <c r="C88" s="104">
        <v>39470</v>
      </c>
      <c r="D88" s="103" t="s">
        <v>606</v>
      </c>
      <c r="E88" s="105" t="s">
        <v>163</v>
      </c>
      <c r="G88" t="s">
        <v>410</v>
      </c>
      <c r="H88" s="107" t="s">
        <v>747</v>
      </c>
      <c r="I88" t="s">
        <v>748</v>
      </c>
      <c r="J88" s="108" t="s">
        <v>749</v>
      </c>
      <c r="O88" s="110">
        <v>39468</v>
      </c>
    </row>
    <row r="89" spans="1:16" x14ac:dyDescent="0.2">
      <c r="A89" s="102">
        <v>39473</v>
      </c>
      <c r="B89" s="103" t="s">
        <v>415</v>
      </c>
      <c r="C89" s="104">
        <v>39110</v>
      </c>
      <c r="D89" s="103" t="s">
        <v>446</v>
      </c>
      <c r="E89" s="105" t="s">
        <v>62</v>
      </c>
      <c r="G89" t="s">
        <v>410</v>
      </c>
      <c r="H89" s="107" t="s">
        <v>750</v>
      </c>
      <c r="J89" s="108">
        <v>8366286</v>
      </c>
      <c r="M89" s="108" t="s">
        <v>751</v>
      </c>
      <c r="N89" s="109" t="s">
        <v>752</v>
      </c>
      <c r="O89" s="110">
        <v>39420</v>
      </c>
      <c r="P89" t="s">
        <v>753</v>
      </c>
    </row>
    <row r="90" spans="1:16" x14ac:dyDescent="0.2">
      <c r="A90" s="102">
        <v>39484</v>
      </c>
      <c r="B90" s="103" t="s">
        <v>526</v>
      </c>
      <c r="C90" s="104" t="s">
        <v>754</v>
      </c>
      <c r="D90" s="103" t="s">
        <v>526</v>
      </c>
      <c r="E90" s="105" t="s">
        <v>163</v>
      </c>
      <c r="G90" t="s">
        <v>410</v>
      </c>
      <c r="H90" s="107" t="s">
        <v>755</v>
      </c>
      <c r="I90" t="s">
        <v>756</v>
      </c>
      <c r="J90" s="108" t="s">
        <v>757</v>
      </c>
      <c r="L90" t="s">
        <v>417</v>
      </c>
      <c r="M90" s="108" t="s">
        <v>758</v>
      </c>
      <c r="N90" s="109" t="s">
        <v>759</v>
      </c>
      <c r="O90" s="110">
        <v>39461</v>
      </c>
      <c r="P90" t="s">
        <v>760</v>
      </c>
    </row>
    <row r="91" spans="1:16" x14ac:dyDescent="0.2">
      <c r="A91" s="102">
        <v>39493</v>
      </c>
      <c r="B91" s="103" t="s">
        <v>425</v>
      </c>
      <c r="C91" s="104">
        <v>39130</v>
      </c>
      <c r="D91" s="103" t="s">
        <v>425</v>
      </c>
      <c r="E91" s="105" t="s">
        <v>144</v>
      </c>
      <c r="F91" s="106" t="s">
        <v>501</v>
      </c>
      <c r="H91" s="107" t="s">
        <v>592</v>
      </c>
      <c r="I91" t="s">
        <v>761</v>
      </c>
      <c r="J91" s="108" t="s">
        <v>762</v>
      </c>
      <c r="O91" s="110">
        <v>39132</v>
      </c>
      <c r="P91" t="s">
        <v>763</v>
      </c>
    </row>
    <row r="92" spans="1:16" ht="11.25" customHeight="1" x14ac:dyDescent="0.2">
      <c r="A92" s="102">
        <v>39499</v>
      </c>
      <c r="B92" s="103" t="s">
        <v>481</v>
      </c>
      <c r="C92" s="104">
        <v>39438</v>
      </c>
      <c r="D92" s="103" t="s">
        <v>481</v>
      </c>
      <c r="E92" s="105" t="s">
        <v>163</v>
      </c>
      <c r="G92" t="s">
        <v>410</v>
      </c>
      <c r="H92" s="107" t="s">
        <v>764</v>
      </c>
      <c r="K92" t="s">
        <v>765</v>
      </c>
      <c r="L92" t="s">
        <v>417</v>
      </c>
      <c r="M92" s="114" t="s">
        <v>766</v>
      </c>
      <c r="N92" s="109" t="s">
        <v>767</v>
      </c>
      <c r="O92" s="110">
        <v>39413</v>
      </c>
    </row>
    <row r="93" spans="1:16" x14ac:dyDescent="0.2">
      <c r="A93" s="102">
        <v>39501</v>
      </c>
      <c r="B93" s="103" t="s">
        <v>425</v>
      </c>
      <c r="C93" s="104">
        <v>39501</v>
      </c>
      <c r="D93" s="103" t="s">
        <v>455</v>
      </c>
      <c r="E93" s="105" t="s">
        <v>163</v>
      </c>
      <c r="G93" t="s">
        <v>711</v>
      </c>
      <c r="H93" s="107" t="s">
        <v>768</v>
      </c>
      <c r="J93" s="108" t="s">
        <v>769</v>
      </c>
      <c r="O93" s="110">
        <v>39479</v>
      </c>
      <c r="P93" t="s">
        <v>770</v>
      </c>
    </row>
    <row r="94" spans="1:16" x14ac:dyDescent="0.2">
      <c r="A94" s="102">
        <v>39501</v>
      </c>
      <c r="B94" s="103" t="s">
        <v>415</v>
      </c>
      <c r="C94" s="104">
        <v>39502</v>
      </c>
      <c r="D94" s="103" t="s">
        <v>415</v>
      </c>
      <c r="E94" s="105" t="s">
        <v>163</v>
      </c>
      <c r="G94" t="s">
        <v>410</v>
      </c>
      <c r="H94" s="107" t="s">
        <v>771</v>
      </c>
      <c r="I94" t="s">
        <v>772</v>
      </c>
      <c r="J94" s="108">
        <v>8343186</v>
      </c>
      <c r="L94" t="s">
        <v>417</v>
      </c>
      <c r="M94" s="108" t="s">
        <v>773</v>
      </c>
      <c r="N94" s="109" t="s">
        <v>507</v>
      </c>
      <c r="O94" s="110">
        <v>39466</v>
      </c>
      <c r="P94" t="s">
        <v>774</v>
      </c>
    </row>
    <row r="95" spans="1:16" x14ac:dyDescent="0.2">
      <c r="A95" s="102">
        <v>39514</v>
      </c>
      <c r="B95" s="103" t="s">
        <v>455</v>
      </c>
      <c r="C95" s="104">
        <v>39517</v>
      </c>
      <c r="D95" s="103" t="s">
        <v>425</v>
      </c>
      <c r="E95" s="105" t="s">
        <v>62</v>
      </c>
      <c r="G95" t="s">
        <v>410</v>
      </c>
      <c r="H95" s="107" t="s">
        <v>775</v>
      </c>
      <c r="O95" s="110">
        <v>39493</v>
      </c>
    </row>
    <row r="96" spans="1:16" x14ac:dyDescent="0.2">
      <c r="A96" s="102">
        <v>39515</v>
      </c>
      <c r="B96" s="103" t="s">
        <v>496</v>
      </c>
      <c r="C96" s="104">
        <v>39516</v>
      </c>
      <c r="D96" s="103" t="s">
        <v>496</v>
      </c>
      <c r="E96" s="105" t="s">
        <v>163</v>
      </c>
      <c r="G96" t="s">
        <v>410</v>
      </c>
      <c r="H96" s="107" t="s">
        <v>776</v>
      </c>
      <c r="I96" t="s">
        <v>777</v>
      </c>
      <c r="J96" s="108">
        <v>8746711</v>
      </c>
      <c r="L96" t="s">
        <v>421</v>
      </c>
      <c r="M96" s="108" t="s">
        <v>778</v>
      </c>
      <c r="N96" s="109" t="s">
        <v>524</v>
      </c>
      <c r="O96" s="110">
        <v>39513</v>
      </c>
      <c r="P96" t="s">
        <v>779</v>
      </c>
    </row>
    <row r="97" spans="1:16" x14ac:dyDescent="0.2">
      <c r="A97" s="102">
        <v>39524</v>
      </c>
      <c r="B97" s="103" t="s">
        <v>496</v>
      </c>
      <c r="C97" s="104">
        <v>39526</v>
      </c>
      <c r="D97" s="103" t="s">
        <v>780</v>
      </c>
      <c r="E97" s="105" t="s">
        <v>781</v>
      </c>
      <c r="F97" s="106" t="s">
        <v>501</v>
      </c>
      <c r="H97" s="107" t="s">
        <v>782</v>
      </c>
      <c r="J97" s="108" t="s">
        <v>783</v>
      </c>
      <c r="O97" s="110">
        <v>39519</v>
      </c>
      <c r="P97" t="s">
        <v>784</v>
      </c>
    </row>
    <row r="98" spans="1:16" x14ac:dyDescent="0.2">
      <c r="A98" s="102">
        <v>39527</v>
      </c>
      <c r="C98" s="104">
        <v>39528</v>
      </c>
      <c r="E98" s="105" t="s">
        <v>35</v>
      </c>
      <c r="F98" s="106" t="s">
        <v>501</v>
      </c>
      <c r="H98" s="107" t="s">
        <v>785</v>
      </c>
      <c r="K98" s="111" t="s">
        <v>786</v>
      </c>
      <c r="O98" s="110">
        <v>39452</v>
      </c>
      <c r="P98" t="s">
        <v>787</v>
      </c>
    </row>
    <row r="99" spans="1:16" x14ac:dyDescent="0.2">
      <c r="A99" s="102">
        <v>39535</v>
      </c>
      <c r="B99" s="103" t="s">
        <v>665</v>
      </c>
      <c r="C99" s="104">
        <v>39535</v>
      </c>
      <c r="D99" s="103" t="s">
        <v>788</v>
      </c>
      <c r="E99" s="105" t="s">
        <v>509</v>
      </c>
      <c r="F99" s="106" t="s">
        <v>501</v>
      </c>
      <c r="H99" s="107" t="s">
        <v>789</v>
      </c>
      <c r="K99" s="115" t="s">
        <v>790</v>
      </c>
      <c r="L99" t="s">
        <v>417</v>
      </c>
      <c r="M99" s="108" t="s">
        <v>791</v>
      </c>
      <c r="N99" s="109" t="s">
        <v>524</v>
      </c>
      <c r="O99" s="110">
        <v>39493</v>
      </c>
      <c r="P99" t="s">
        <v>792</v>
      </c>
    </row>
    <row r="100" spans="1:16" x14ac:dyDescent="0.2">
      <c r="A100" s="102">
        <v>39578</v>
      </c>
      <c r="B100" s="103" t="s">
        <v>425</v>
      </c>
      <c r="C100" s="104">
        <v>39580</v>
      </c>
      <c r="D100" s="103" t="s">
        <v>425</v>
      </c>
      <c r="E100" s="105" t="s">
        <v>62</v>
      </c>
      <c r="F100" s="106" t="s">
        <v>501</v>
      </c>
      <c r="H100" s="107" t="s">
        <v>793</v>
      </c>
      <c r="I100" t="s">
        <v>794</v>
      </c>
      <c r="J100" s="108">
        <v>8449887</v>
      </c>
      <c r="O100" s="110">
        <v>39560</v>
      </c>
      <c r="P100" t="s">
        <v>795</v>
      </c>
    </row>
    <row r="101" spans="1:16" x14ac:dyDescent="0.2">
      <c r="A101" s="102">
        <v>39631</v>
      </c>
      <c r="B101" s="103" t="s">
        <v>796</v>
      </c>
      <c r="C101" s="104">
        <v>39631</v>
      </c>
      <c r="D101" s="103" t="s">
        <v>415</v>
      </c>
      <c r="E101" s="105" t="s">
        <v>797</v>
      </c>
      <c r="G101" t="s">
        <v>410</v>
      </c>
      <c r="H101" s="107" t="s">
        <v>798</v>
      </c>
      <c r="J101" s="108" t="s">
        <v>799</v>
      </c>
      <c r="O101" s="110">
        <v>39630</v>
      </c>
    </row>
    <row r="102" spans="1:16" x14ac:dyDescent="0.2">
      <c r="A102" s="102">
        <v>39634</v>
      </c>
      <c r="B102" s="103" t="s">
        <v>425</v>
      </c>
      <c r="C102" s="104">
        <v>39635</v>
      </c>
      <c r="D102" s="103" t="s">
        <v>606</v>
      </c>
      <c r="E102" s="105" t="s">
        <v>513</v>
      </c>
      <c r="G102" t="s">
        <v>410</v>
      </c>
      <c r="H102" s="107" t="s">
        <v>800</v>
      </c>
      <c r="I102" t="s">
        <v>801</v>
      </c>
      <c r="J102" s="108" t="s">
        <v>802</v>
      </c>
      <c r="O102" s="110">
        <v>39632</v>
      </c>
      <c r="P102" t="s">
        <v>803</v>
      </c>
    </row>
    <row r="103" spans="1:16" x14ac:dyDescent="0.2">
      <c r="A103" s="102">
        <v>39682</v>
      </c>
      <c r="B103" s="103" t="s">
        <v>804</v>
      </c>
      <c r="C103" s="104">
        <v>39685</v>
      </c>
      <c r="D103" s="103" t="s">
        <v>425</v>
      </c>
      <c r="E103" s="105" t="s">
        <v>513</v>
      </c>
      <c r="G103" t="s">
        <v>410</v>
      </c>
      <c r="H103" s="107" t="s">
        <v>805</v>
      </c>
      <c r="I103" t="s">
        <v>806</v>
      </c>
      <c r="J103" s="108">
        <v>8442796</v>
      </c>
      <c r="O103" s="110">
        <v>39668</v>
      </c>
    </row>
    <row r="104" spans="1:16" x14ac:dyDescent="0.2">
      <c r="A104" s="102">
        <v>39695</v>
      </c>
      <c r="B104" s="103" t="s">
        <v>425</v>
      </c>
      <c r="C104" s="104">
        <v>39697</v>
      </c>
      <c r="D104" s="103" t="s">
        <v>425</v>
      </c>
      <c r="E104" s="105" t="s">
        <v>163</v>
      </c>
      <c r="G104" t="s">
        <v>410</v>
      </c>
      <c r="H104" s="107" t="s">
        <v>807</v>
      </c>
      <c r="I104" t="s">
        <v>808</v>
      </c>
      <c r="J104" s="108" t="s">
        <v>809</v>
      </c>
      <c r="L104" t="s">
        <v>421</v>
      </c>
      <c r="M104" s="108" t="s">
        <v>810</v>
      </c>
      <c r="N104" s="109" t="s">
        <v>811</v>
      </c>
      <c r="O104" s="110">
        <v>39694</v>
      </c>
      <c r="P104" t="s">
        <v>812</v>
      </c>
    </row>
    <row r="105" spans="1:16" x14ac:dyDescent="0.2">
      <c r="A105" s="102">
        <v>39710</v>
      </c>
      <c r="B105" s="103" t="s">
        <v>425</v>
      </c>
      <c r="C105" s="104">
        <v>39711</v>
      </c>
      <c r="D105" s="103" t="s">
        <v>425</v>
      </c>
      <c r="E105" s="105" t="s">
        <v>513</v>
      </c>
      <c r="G105" t="s">
        <v>410</v>
      </c>
      <c r="H105" s="107" t="s">
        <v>813</v>
      </c>
      <c r="J105" s="108" t="s">
        <v>814</v>
      </c>
      <c r="L105" t="s">
        <v>417</v>
      </c>
      <c r="M105" s="108" t="s">
        <v>815</v>
      </c>
      <c r="N105" s="109" t="s">
        <v>816</v>
      </c>
      <c r="O105" s="110">
        <v>39624</v>
      </c>
      <c r="P105" t="s">
        <v>817</v>
      </c>
    </row>
    <row r="106" spans="1:16" x14ac:dyDescent="0.2">
      <c r="A106" s="102">
        <v>39715</v>
      </c>
      <c r="B106" s="103" t="s">
        <v>440</v>
      </c>
      <c r="C106" s="104">
        <v>39716</v>
      </c>
      <c r="D106" s="103" t="s">
        <v>687</v>
      </c>
      <c r="E106" s="105" t="s">
        <v>513</v>
      </c>
      <c r="G106" t="s">
        <v>410</v>
      </c>
      <c r="H106" s="107" t="s">
        <v>818</v>
      </c>
      <c r="J106" s="108" t="s">
        <v>819</v>
      </c>
      <c r="L106" t="s">
        <v>421</v>
      </c>
      <c r="M106" s="108" t="s">
        <v>820</v>
      </c>
      <c r="N106" s="109" t="s">
        <v>727</v>
      </c>
      <c r="O106" s="110">
        <v>39680</v>
      </c>
      <c r="P106" t="s">
        <v>821</v>
      </c>
    </row>
    <row r="107" spans="1:16" x14ac:dyDescent="0.2">
      <c r="A107" s="102">
        <v>39716</v>
      </c>
      <c r="B107" s="103" t="s">
        <v>425</v>
      </c>
      <c r="C107" s="104">
        <v>39686</v>
      </c>
      <c r="D107" s="103" t="s">
        <v>425</v>
      </c>
      <c r="E107" s="105" t="s">
        <v>163</v>
      </c>
      <c r="G107" t="s">
        <v>410</v>
      </c>
      <c r="H107" s="107" t="s">
        <v>822</v>
      </c>
      <c r="J107" s="108" t="s">
        <v>823</v>
      </c>
      <c r="L107" t="s">
        <v>417</v>
      </c>
      <c r="M107" s="108" t="s">
        <v>824</v>
      </c>
      <c r="N107" s="109" t="s">
        <v>825</v>
      </c>
      <c r="O107" s="110">
        <v>39689</v>
      </c>
      <c r="P107" t="s">
        <v>826</v>
      </c>
    </row>
    <row r="108" spans="1:16" x14ac:dyDescent="0.2">
      <c r="A108" s="102">
        <v>39724</v>
      </c>
      <c r="B108" s="103" t="s">
        <v>496</v>
      </c>
      <c r="C108" s="104">
        <v>39725</v>
      </c>
      <c r="D108" s="103" t="s">
        <v>496</v>
      </c>
      <c r="E108" s="105" t="s">
        <v>513</v>
      </c>
      <c r="H108" s="107" t="s">
        <v>827</v>
      </c>
      <c r="I108" t="s">
        <v>828</v>
      </c>
      <c r="J108" s="108">
        <v>8776077</v>
      </c>
      <c r="O108" s="110" t="s">
        <v>829</v>
      </c>
      <c r="P108" t="s">
        <v>830</v>
      </c>
    </row>
    <row r="109" spans="1:16" x14ac:dyDescent="0.2">
      <c r="A109" s="102">
        <v>39739</v>
      </c>
      <c r="B109" s="103" t="s">
        <v>831</v>
      </c>
      <c r="C109" s="104">
        <v>39740</v>
      </c>
      <c r="D109" s="103" t="s">
        <v>520</v>
      </c>
      <c r="E109" s="105" t="s">
        <v>513</v>
      </c>
      <c r="F109" s="106" t="s">
        <v>832</v>
      </c>
      <c r="H109" s="107" t="s">
        <v>833</v>
      </c>
      <c r="I109" t="s">
        <v>834</v>
      </c>
      <c r="J109" s="108" t="s">
        <v>835</v>
      </c>
      <c r="O109" s="110">
        <v>39674</v>
      </c>
      <c r="P109" t="s">
        <v>836</v>
      </c>
    </row>
    <row r="110" spans="1:16" x14ac:dyDescent="0.2">
      <c r="A110" s="102">
        <v>39746</v>
      </c>
      <c r="B110" s="103" t="s">
        <v>446</v>
      </c>
      <c r="C110" s="104">
        <v>39747</v>
      </c>
      <c r="D110" s="103" t="s">
        <v>446</v>
      </c>
      <c r="E110" s="105" t="s">
        <v>163</v>
      </c>
      <c r="G110" t="s">
        <v>837</v>
      </c>
      <c r="H110" s="107" t="s">
        <v>838</v>
      </c>
      <c r="J110" s="108" t="s">
        <v>839</v>
      </c>
      <c r="M110" s="108" t="s">
        <v>840</v>
      </c>
      <c r="N110" s="109" t="s">
        <v>841</v>
      </c>
      <c r="O110" s="110">
        <v>39697</v>
      </c>
      <c r="P110" t="s">
        <v>842</v>
      </c>
    </row>
    <row r="111" spans="1:16" x14ac:dyDescent="0.2">
      <c r="A111" s="102">
        <v>39752</v>
      </c>
      <c r="B111" s="103" t="s">
        <v>544</v>
      </c>
      <c r="C111" s="104">
        <v>39753</v>
      </c>
      <c r="D111" s="103" t="s">
        <v>687</v>
      </c>
      <c r="E111" s="105" t="s">
        <v>62</v>
      </c>
      <c r="F111" s="106" t="s">
        <v>501</v>
      </c>
      <c r="H111" s="107" t="s">
        <v>843</v>
      </c>
      <c r="I111" t="s">
        <v>844</v>
      </c>
      <c r="J111" s="108" t="s">
        <v>845</v>
      </c>
      <c r="O111" s="110">
        <v>39749</v>
      </c>
    </row>
    <row r="112" spans="1:16" x14ac:dyDescent="0.2">
      <c r="A112" s="102">
        <v>39760</v>
      </c>
      <c r="B112" s="103" t="s">
        <v>425</v>
      </c>
      <c r="C112" s="104">
        <v>39761</v>
      </c>
      <c r="D112" s="103" t="s">
        <v>455</v>
      </c>
      <c r="E112" s="105" t="s">
        <v>268</v>
      </c>
      <c r="G112" t="s">
        <v>410</v>
      </c>
      <c r="H112" s="107" t="s">
        <v>846</v>
      </c>
      <c r="I112" t="s">
        <v>847</v>
      </c>
      <c r="J112" s="108" t="s">
        <v>848</v>
      </c>
      <c r="K112" s="111" t="s">
        <v>849</v>
      </c>
      <c r="O112" s="110">
        <v>39609</v>
      </c>
      <c r="P112" t="s">
        <v>850</v>
      </c>
    </row>
    <row r="113" spans="1:20" x14ac:dyDescent="0.2">
      <c r="A113" s="102">
        <v>39760</v>
      </c>
      <c r="B113" s="103" t="s">
        <v>425</v>
      </c>
      <c r="C113" s="104">
        <v>39761</v>
      </c>
      <c r="D113" s="103" t="s">
        <v>425</v>
      </c>
      <c r="E113" s="105" t="s">
        <v>163</v>
      </c>
      <c r="G113" t="s">
        <v>410</v>
      </c>
      <c r="H113" s="107" t="s">
        <v>851</v>
      </c>
      <c r="I113" t="s">
        <v>852</v>
      </c>
      <c r="J113" s="108" t="s">
        <v>853</v>
      </c>
      <c r="L113" t="s">
        <v>584</v>
      </c>
      <c r="M113" s="108" t="s">
        <v>854</v>
      </c>
      <c r="N113" s="109" t="s">
        <v>855</v>
      </c>
      <c r="O113" s="110">
        <v>39744</v>
      </c>
      <c r="P113" t="s">
        <v>856</v>
      </c>
    </row>
    <row r="114" spans="1:20" x14ac:dyDescent="0.2">
      <c r="A114" s="102">
        <v>39774</v>
      </c>
      <c r="B114" s="103" t="s">
        <v>481</v>
      </c>
      <c r="C114" s="104">
        <v>39775</v>
      </c>
      <c r="D114" s="103" t="s">
        <v>481</v>
      </c>
      <c r="E114" s="105" t="s">
        <v>163</v>
      </c>
      <c r="F114" s="106" t="s">
        <v>857</v>
      </c>
      <c r="H114" s="107" t="s">
        <v>858</v>
      </c>
      <c r="I114" t="s">
        <v>859</v>
      </c>
      <c r="J114" s="108" t="s">
        <v>860</v>
      </c>
      <c r="O114" s="110">
        <v>39764</v>
      </c>
      <c r="P114" t="s">
        <v>861</v>
      </c>
    </row>
    <row r="115" spans="1:20" x14ac:dyDescent="0.2">
      <c r="A115" s="102">
        <v>39802</v>
      </c>
      <c r="B115" s="103" t="s">
        <v>425</v>
      </c>
      <c r="C115" s="104">
        <v>39449</v>
      </c>
      <c r="D115" s="103" t="s">
        <v>443</v>
      </c>
      <c r="E115" s="105" t="s">
        <v>163</v>
      </c>
      <c r="G115" t="s">
        <v>837</v>
      </c>
      <c r="H115" s="107" t="s">
        <v>862</v>
      </c>
      <c r="I115" t="s">
        <v>863</v>
      </c>
      <c r="J115" s="108" t="s">
        <v>864</v>
      </c>
      <c r="O115" s="110">
        <v>39801</v>
      </c>
    </row>
    <row r="116" spans="1:20" x14ac:dyDescent="0.2">
      <c r="A116" s="102">
        <v>39802</v>
      </c>
      <c r="B116" s="103" t="s">
        <v>425</v>
      </c>
      <c r="C116" s="104">
        <v>39804</v>
      </c>
      <c r="D116" s="103" t="s">
        <v>425</v>
      </c>
      <c r="E116" s="105" t="s">
        <v>62</v>
      </c>
      <c r="G116" t="s">
        <v>410</v>
      </c>
      <c r="H116" s="107" t="s">
        <v>865</v>
      </c>
      <c r="J116" s="108">
        <v>8335505</v>
      </c>
      <c r="L116" t="s">
        <v>421</v>
      </c>
      <c r="M116" s="108" t="s">
        <v>866</v>
      </c>
      <c r="N116" s="109" t="s">
        <v>867</v>
      </c>
      <c r="O116" s="110">
        <v>39741</v>
      </c>
      <c r="P116" t="s">
        <v>868</v>
      </c>
    </row>
    <row r="117" spans="1:20" x14ac:dyDescent="0.2">
      <c r="A117" s="102">
        <v>39810</v>
      </c>
      <c r="B117" s="103" t="s">
        <v>869</v>
      </c>
      <c r="C117" s="104">
        <v>39815</v>
      </c>
      <c r="D117" s="103" t="s">
        <v>440</v>
      </c>
      <c r="E117" s="105" t="s">
        <v>870</v>
      </c>
      <c r="G117" t="s">
        <v>410</v>
      </c>
      <c r="H117" s="107" t="s">
        <v>871</v>
      </c>
      <c r="I117" t="s">
        <v>872</v>
      </c>
      <c r="J117" s="108" t="s">
        <v>873</v>
      </c>
      <c r="L117" t="s">
        <v>421</v>
      </c>
      <c r="M117" s="108" t="s">
        <v>874</v>
      </c>
      <c r="N117" s="109" t="s">
        <v>875</v>
      </c>
      <c r="O117" s="110">
        <v>39718</v>
      </c>
      <c r="P117" t="s">
        <v>876</v>
      </c>
    </row>
    <row r="118" spans="1:20" x14ac:dyDescent="0.2">
      <c r="A118" s="102">
        <v>39819</v>
      </c>
      <c r="B118" s="103" t="s">
        <v>526</v>
      </c>
      <c r="C118" s="104">
        <v>39453</v>
      </c>
      <c r="D118" s="103" t="s">
        <v>804</v>
      </c>
      <c r="E118" s="105" t="s">
        <v>163</v>
      </c>
      <c r="G118" t="s">
        <v>410</v>
      </c>
      <c r="H118" s="107" t="s">
        <v>877</v>
      </c>
      <c r="J118" s="108" t="s">
        <v>878</v>
      </c>
      <c r="K118" t="s">
        <v>765</v>
      </c>
      <c r="L118" t="s">
        <v>725</v>
      </c>
      <c r="M118" s="108" t="s">
        <v>879</v>
      </c>
      <c r="N118" s="109" t="s">
        <v>880</v>
      </c>
      <c r="O118" s="110">
        <v>39657</v>
      </c>
      <c r="P118" t="s">
        <v>881</v>
      </c>
    </row>
    <row r="119" spans="1:20" x14ac:dyDescent="0.2">
      <c r="A119" s="102">
        <v>39828</v>
      </c>
      <c r="B119" s="103" t="s">
        <v>552</v>
      </c>
      <c r="C119" s="104">
        <v>39462</v>
      </c>
      <c r="D119" s="103" t="s">
        <v>552</v>
      </c>
      <c r="E119" s="105" t="s">
        <v>163</v>
      </c>
      <c r="G119" t="s">
        <v>410</v>
      </c>
      <c r="H119" s="107" t="s">
        <v>882</v>
      </c>
      <c r="I119" t="s">
        <v>883</v>
      </c>
      <c r="J119" s="108">
        <v>49931709437</v>
      </c>
      <c r="L119" t="s">
        <v>515</v>
      </c>
      <c r="M119" s="108" t="s">
        <v>884</v>
      </c>
      <c r="N119" s="109" t="s">
        <v>885</v>
      </c>
      <c r="O119" s="110">
        <v>39770</v>
      </c>
      <c r="P119" t="s">
        <v>886</v>
      </c>
    </row>
    <row r="120" spans="1:20" x14ac:dyDescent="0.2">
      <c r="A120" s="102">
        <v>39828</v>
      </c>
      <c r="B120" s="103" t="s">
        <v>425</v>
      </c>
      <c r="C120" s="104">
        <v>39463</v>
      </c>
      <c r="D120" s="103" t="s">
        <v>425</v>
      </c>
      <c r="E120" s="105" t="s">
        <v>887</v>
      </c>
      <c r="F120" s="106" t="s">
        <v>501</v>
      </c>
      <c r="H120" s="107" t="s">
        <v>888</v>
      </c>
      <c r="J120" s="108" t="s">
        <v>889</v>
      </c>
      <c r="K120" s="111" t="s">
        <v>890</v>
      </c>
      <c r="O120" s="110">
        <v>39811</v>
      </c>
    </row>
    <row r="121" spans="1:20" x14ac:dyDescent="0.2">
      <c r="A121" s="102">
        <v>39828</v>
      </c>
      <c r="B121" s="103" t="s">
        <v>646</v>
      </c>
      <c r="C121" s="104" t="s">
        <v>646</v>
      </c>
      <c r="D121" s="103" t="s">
        <v>646</v>
      </c>
      <c r="E121" s="105" t="s">
        <v>891</v>
      </c>
      <c r="F121" s="106" t="s">
        <v>501</v>
      </c>
      <c r="H121" s="107" t="s">
        <v>892</v>
      </c>
      <c r="J121" s="108" t="s">
        <v>646</v>
      </c>
      <c r="O121" s="110" t="s">
        <v>893</v>
      </c>
    </row>
    <row r="122" spans="1:20" x14ac:dyDescent="0.2">
      <c r="A122" s="102">
        <v>39830</v>
      </c>
      <c r="B122" s="103" t="s">
        <v>641</v>
      </c>
      <c r="C122" s="104">
        <v>39831</v>
      </c>
      <c r="D122" s="103" t="s">
        <v>894</v>
      </c>
      <c r="E122" s="105" t="s">
        <v>509</v>
      </c>
      <c r="G122" t="s">
        <v>410</v>
      </c>
      <c r="H122" s="107" t="s">
        <v>895</v>
      </c>
      <c r="J122" s="108" t="s">
        <v>896</v>
      </c>
      <c r="O122" s="110">
        <v>39820</v>
      </c>
      <c r="P122" t="s">
        <v>897</v>
      </c>
    </row>
    <row r="123" spans="1:20" x14ac:dyDescent="0.2">
      <c r="A123" s="102">
        <v>39843</v>
      </c>
      <c r="C123" s="104">
        <v>40209</v>
      </c>
      <c r="E123" s="105" t="s">
        <v>144</v>
      </c>
      <c r="G123" t="s">
        <v>410</v>
      </c>
      <c r="H123" s="107" t="s">
        <v>898</v>
      </c>
      <c r="J123" s="108" t="s">
        <v>899</v>
      </c>
      <c r="M123" s="108" t="s">
        <v>900</v>
      </c>
      <c r="N123" s="109" t="s">
        <v>901</v>
      </c>
      <c r="O123" s="110">
        <v>39825</v>
      </c>
      <c r="P123" t="s">
        <v>902</v>
      </c>
    </row>
    <row r="124" spans="1:20" x14ac:dyDescent="0.2">
      <c r="A124" s="102">
        <v>39844</v>
      </c>
      <c r="C124" s="104">
        <v>39478</v>
      </c>
      <c r="E124" s="105" t="s">
        <v>163</v>
      </c>
      <c r="G124" t="s">
        <v>410</v>
      </c>
      <c r="H124" s="107" t="s">
        <v>903</v>
      </c>
      <c r="J124" s="108" t="s">
        <v>904</v>
      </c>
      <c r="O124" s="110">
        <v>39777</v>
      </c>
      <c r="P124" t="s">
        <v>905</v>
      </c>
    </row>
    <row r="125" spans="1:20" x14ac:dyDescent="0.2">
      <c r="A125" s="102">
        <v>39845</v>
      </c>
      <c r="B125" s="103" t="s">
        <v>425</v>
      </c>
      <c r="C125" s="104">
        <v>39845</v>
      </c>
      <c r="D125" s="103" t="s">
        <v>440</v>
      </c>
      <c r="E125" s="105" t="s">
        <v>163</v>
      </c>
      <c r="G125" t="s">
        <v>410</v>
      </c>
      <c r="H125" s="107" t="s">
        <v>906</v>
      </c>
      <c r="O125" s="110">
        <v>39828</v>
      </c>
      <c r="P125" t="s">
        <v>907</v>
      </c>
    </row>
    <row r="126" spans="1:20" x14ac:dyDescent="0.2">
      <c r="A126" s="102">
        <v>39846</v>
      </c>
      <c r="B126" s="103" t="s">
        <v>444</v>
      </c>
      <c r="C126" s="104">
        <v>39480</v>
      </c>
      <c r="D126" s="103" t="s">
        <v>415</v>
      </c>
      <c r="E126" s="105" t="s">
        <v>908</v>
      </c>
      <c r="G126" t="s">
        <v>410</v>
      </c>
      <c r="H126" s="107" t="s">
        <v>909</v>
      </c>
      <c r="I126" t="s">
        <v>910</v>
      </c>
      <c r="J126" s="108">
        <v>8731704</v>
      </c>
      <c r="L126" t="s">
        <v>417</v>
      </c>
      <c r="M126" s="108" t="s">
        <v>911</v>
      </c>
      <c r="N126" s="109" t="s">
        <v>912</v>
      </c>
      <c r="O126" s="110">
        <v>39797</v>
      </c>
      <c r="P126" t="s">
        <v>913</v>
      </c>
    </row>
    <row r="127" spans="1:20" s="116" customFormat="1" x14ac:dyDescent="0.2">
      <c r="A127" s="102">
        <v>39847</v>
      </c>
      <c r="B127" s="103" t="s">
        <v>687</v>
      </c>
      <c r="C127" s="104">
        <v>39852</v>
      </c>
      <c r="D127" s="103" t="s">
        <v>440</v>
      </c>
      <c r="E127" s="105" t="s">
        <v>914</v>
      </c>
      <c r="F127" s="106"/>
      <c r="G127" t="s">
        <v>711</v>
      </c>
      <c r="H127" s="107" t="s">
        <v>915</v>
      </c>
      <c r="I127" t="s">
        <v>916</v>
      </c>
      <c r="J127" s="108" t="s">
        <v>917</v>
      </c>
      <c r="K127" t="s">
        <v>918</v>
      </c>
      <c r="L127" t="s">
        <v>417</v>
      </c>
      <c r="M127" s="108" t="s">
        <v>919</v>
      </c>
      <c r="N127" s="109" t="s">
        <v>920</v>
      </c>
      <c r="O127" s="110">
        <v>39829</v>
      </c>
      <c r="P127" t="s">
        <v>921</v>
      </c>
      <c r="Q127"/>
      <c r="R127"/>
      <c r="S127"/>
      <c r="T127"/>
    </row>
    <row r="128" spans="1:20" x14ac:dyDescent="0.2">
      <c r="A128" s="102">
        <v>39851</v>
      </c>
      <c r="B128" s="103" t="s">
        <v>443</v>
      </c>
      <c r="C128" s="104">
        <v>39487</v>
      </c>
      <c r="D128" s="103" t="s">
        <v>443</v>
      </c>
      <c r="E128" s="105" t="s">
        <v>163</v>
      </c>
      <c r="F128" s="106" t="s">
        <v>837</v>
      </c>
      <c r="H128" s="107" t="s">
        <v>922</v>
      </c>
      <c r="J128" s="108" t="s">
        <v>923</v>
      </c>
      <c r="O128" s="110">
        <v>39634</v>
      </c>
      <c r="P128" t="s">
        <v>924</v>
      </c>
    </row>
    <row r="129" spans="1:16" x14ac:dyDescent="0.2">
      <c r="A129" s="102">
        <v>39857</v>
      </c>
      <c r="B129" s="103" t="s">
        <v>552</v>
      </c>
      <c r="C129" s="104">
        <v>39857</v>
      </c>
      <c r="D129" s="103" t="s">
        <v>552</v>
      </c>
      <c r="E129" s="105" t="s">
        <v>925</v>
      </c>
      <c r="F129" s="106" t="s">
        <v>501</v>
      </c>
      <c r="H129" s="107" t="s">
        <v>926</v>
      </c>
      <c r="I129" t="s">
        <v>927</v>
      </c>
      <c r="O129" s="110">
        <v>39796</v>
      </c>
      <c r="P129" t="s">
        <v>928</v>
      </c>
    </row>
    <row r="130" spans="1:16" x14ac:dyDescent="0.2">
      <c r="A130" s="102">
        <v>39858</v>
      </c>
      <c r="B130" s="103" t="s">
        <v>481</v>
      </c>
      <c r="C130" s="104">
        <v>39493</v>
      </c>
      <c r="D130" s="103" t="s">
        <v>443</v>
      </c>
      <c r="E130" s="105" t="s">
        <v>929</v>
      </c>
      <c r="G130" t="s">
        <v>410</v>
      </c>
      <c r="H130" s="107" t="s">
        <v>930</v>
      </c>
      <c r="J130" s="108" t="s">
        <v>931</v>
      </c>
      <c r="K130" s="111" t="s">
        <v>932</v>
      </c>
      <c r="L130" t="s">
        <v>417</v>
      </c>
      <c r="M130" s="108" t="s">
        <v>933</v>
      </c>
      <c r="N130" s="109" t="s">
        <v>759</v>
      </c>
      <c r="O130" s="110">
        <v>39799</v>
      </c>
      <c r="P130" t="s">
        <v>934</v>
      </c>
    </row>
    <row r="131" spans="1:16" x14ac:dyDescent="0.2">
      <c r="A131" s="102">
        <v>39858</v>
      </c>
      <c r="B131" s="103" t="s">
        <v>526</v>
      </c>
      <c r="C131" s="104">
        <v>39493</v>
      </c>
      <c r="D131" s="103" t="s">
        <v>526</v>
      </c>
      <c r="E131" s="105" t="s">
        <v>513</v>
      </c>
      <c r="G131" t="s">
        <v>410</v>
      </c>
      <c r="H131" s="107" t="s">
        <v>935</v>
      </c>
      <c r="I131" t="s">
        <v>936</v>
      </c>
      <c r="J131" s="108" t="s">
        <v>937</v>
      </c>
      <c r="L131" t="s">
        <v>417</v>
      </c>
      <c r="M131" s="108" t="s">
        <v>938</v>
      </c>
      <c r="N131" s="109" t="s">
        <v>939</v>
      </c>
      <c r="O131" s="110">
        <v>39800</v>
      </c>
      <c r="P131" t="s">
        <v>940</v>
      </c>
    </row>
    <row r="132" spans="1:16" x14ac:dyDescent="0.2">
      <c r="A132" s="102">
        <v>39858</v>
      </c>
      <c r="B132" s="103" t="s">
        <v>425</v>
      </c>
      <c r="C132" s="104">
        <v>39494</v>
      </c>
      <c r="D132" s="103" t="s">
        <v>425</v>
      </c>
      <c r="E132" s="105" t="s">
        <v>163</v>
      </c>
      <c r="G132" t="s">
        <v>410</v>
      </c>
      <c r="H132" s="107" t="s">
        <v>941</v>
      </c>
      <c r="O132" s="110">
        <v>39667</v>
      </c>
    </row>
    <row r="133" spans="1:16" x14ac:dyDescent="0.2">
      <c r="A133" s="102">
        <v>39865</v>
      </c>
      <c r="B133" s="103" t="s">
        <v>425</v>
      </c>
      <c r="C133" s="104">
        <v>39500</v>
      </c>
      <c r="D133" s="103" t="s">
        <v>415</v>
      </c>
      <c r="E133" s="105" t="s">
        <v>942</v>
      </c>
      <c r="H133" s="107" t="s">
        <v>943</v>
      </c>
      <c r="I133" t="s">
        <v>944</v>
      </c>
      <c r="J133" s="108" t="s">
        <v>945</v>
      </c>
      <c r="O133" s="110">
        <v>39593</v>
      </c>
      <c r="P133" t="s">
        <v>946</v>
      </c>
    </row>
    <row r="134" spans="1:16" x14ac:dyDescent="0.2">
      <c r="A134" s="102">
        <v>39865</v>
      </c>
      <c r="B134" s="103" t="s">
        <v>425</v>
      </c>
      <c r="C134" s="104">
        <v>39501</v>
      </c>
      <c r="D134" s="103" t="s">
        <v>425</v>
      </c>
      <c r="E134" s="105" t="s">
        <v>144</v>
      </c>
      <c r="F134" s="106" t="s">
        <v>501</v>
      </c>
      <c r="H134" s="107" t="s">
        <v>947</v>
      </c>
      <c r="O134" s="110">
        <v>39297</v>
      </c>
      <c r="P134" t="s">
        <v>948</v>
      </c>
    </row>
    <row r="135" spans="1:16" x14ac:dyDescent="0.2">
      <c r="A135" s="102">
        <v>39865</v>
      </c>
      <c r="C135" s="104">
        <v>39501</v>
      </c>
      <c r="E135" s="105" t="s">
        <v>942</v>
      </c>
      <c r="H135" s="107" t="s">
        <v>592</v>
      </c>
      <c r="J135" s="108" t="s">
        <v>949</v>
      </c>
      <c r="O135" s="110">
        <v>39527</v>
      </c>
      <c r="P135" t="s">
        <v>950</v>
      </c>
    </row>
    <row r="136" spans="1:16" x14ac:dyDescent="0.2">
      <c r="A136" s="102">
        <v>39865</v>
      </c>
      <c r="B136" s="103" t="s">
        <v>425</v>
      </c>
      <c r="C136" s="104">
        <v>39865</v>
      </c>
      <c r="D136" s="103" t="s">
        <v>951</v>
      </c>
      <c r="E136" s="105" t="s">
        <v>163</v>
      </c>
      <c r="G136" t="s">
        <v>410</v>
      </c>
      <c r="H136" s="107" t="s">
        <v>952</v>
      </c>
      <c r="J136" s="108" t="s">
        <v>953</v>
      </c>
      <c r="L136" t="s">
        <v>421</v>
      </c>
      <c r="M136" s="108" t="s">
        <v>954</v>
      </c>
      <c r="N136" s="109" t="s">
        <v>955</v>
      </c>
      <c r="O136" s="110">
        <v>39817</v>
      </c>
      <c r="P136" t="s">
        <v>956</v>
      </c>
    </row>
    <row r="137" spans="1:16" x14ac:dyDescent="0.2">
      <c r="A137" s="102">
        <v>39870</v>
      </c>
      <c r="B137" s="103" t="s">
        <v>526</v>
      </c>
      <c r="C137" s="104">
        <v>39872</v>
      </c>
      <c r="D137" s="103" t="s">
        <v>606</v>
      </c>
      <c r="E137" s="105" t="s">
        <v>163</v>
      </c>
      <c r="G137" t="s">
        <v>410</v>
      </c>
      <c r="H137" s="107" t="s">
        <v>957</v>
      </c>
      <c r="L137" t="s">
        <v>417</v>
      </c>
      <c r="M137" s="108" t="s">
        <v>958</v>
      </c>
      <c r="N137" s="109" t="s">
        <v>959</v>
      </c>
      <c r="O137" s="110">
        <v>39749</v>
      </c>
      <c r="P137" t="s">
        <v>960</v>
      </c>
    </row>
    <row r="138" spans="1:16" x14ac:dyDescent="0.2">
      <c r="A138" s="102">
        <v>39873</v>
      </c>
      <c r="E138" s="105" t="s">
        <v>163</v>
      </c>
      <c r="H138" s="107" t="s">
        <v>961</v>
      </c>
      <c r="I138" t="s">
        <v>962</v>
      </c>
      <c r="J138" s="108" t="s">
        <v>963</v>
      </c>
      <c r="O138" s="110">
        <v>39572</v>
      </c>
      <c r="P138" t="s">
        <v>964</v>
      </c>
    </row>
    <row r="139" spans="1:16" x14ac:dyDescent="0.2">
      <c r="A139" s="102">
        <v>39876</v>
      </c>
      <c r="B139" s="103" t="s">
        <v>443</v>
      </c>
      <c r="C139" s="104">
        <v>39877</v>
      </c>
      <c r="D139" s="103" t="s">
        <v>455</v>
      </c>
      <c r="E139" s="105" t="s">
        <v>62</v>
      </c>
      <c r="G139" t="s">
        <v>410</v>
      </c>
      <c r="H139" s="107" t="s">
        <v>965</v>
      </c>
      <c r="J139" s="108">
        <v>8353899</v>
      </c>
      <c r="L139" t="s">
        <v>421</v>
      </c>
      <c r="M139" s="108" t="s">
        <v>966</v>
      </c>
      <c r="N139" s="109" t="s">
        <v>745</v>
      </c>
      <c r="O139" s="110">
        <v>39874</v>
      </c>
      <c r="P139" t="s">
        <v>967</v>
      </c>
    </row>
    <row r="140" spans="1:16" x14ac:dyDescent="0.2">
      <c r="A140" s="102">
        <v>39878</v>
      </c>
      <c r="B140" s="103" t="s">
        <v>526</v>
      </c>
      <c r="C140" s="104">
        <v>39513</v>
      </c>
      <c r="D140" s="103" t="s">
        <v>730</v>
      </c>
      <c r="E140" s="105" t="s">
        <v>513</v>
      </c>
      <c r="G140" t="s">
        <v>410</v>
      </c>
      <c r="H140" s="107" t="s">
        <v>968</v>
      </c>
      <c r="J140" s="108" t="s">
        <v>969</v>
      </c>
      <c r="L140" t="s">
        <v>417</v>
      </c>
      <c r="M140" s="108" t="s">
        <v>970</v>
      </c>
      <c r="N140" s="109" t="s">
        <v>971</v>
      </c>
      <c r="O140" s="110">
        <v>39804</v>
      </c>
      <c r="P140" t="s">
        <v>972</v>
      </c>
    </row>
    <row r="141" spans="1:16" x14ac:dyDescent="0.2">
      <c r="A141" s="102">
        <v>39878</v>
      </c>
      <c r="B141" s="103" t="s">
        <v>446</v>
      </c>
      <c r="C141" s="104">
        <v>39881</v>
      </c>
      <c r="D141" s="103" t="s">
        <v>425</v>
      </c>
      <c r="E141" s="105" t="s">
        <v>163</v>
      </c>
      <c r="F141" s="106" t="s">
        <v>711</v>
      </c>
      <c r="H141" s="107" t="s">
        <v>973</v>
      </c>
      <c r="I141" t="s">
        <v>974</v>
      </c>
      <c r="J141" s="108" t="s">
        <v>975</v>
      </c>
      <c r="O141" s="110">
        <v>39871</v>
      </c>
    </row>
    <row r="142" spans="1:16" x14ac:dyDescent="0.2">
      <c r="A142" s="102">
        <v>39879</v>
      </c>
      <c r="B142" s="103" t="s">
        <v>526</v>
      </c>
      <c r="C142" s="104">
        <v>39515</v>
      </c>
      <c r="D142" s="103" t="s">
        <v>526</v>
      </c>
      <c r="E142" s="105" t="s">
        <v>595</v>
      </c>
      <c r="G142" t="s">
        <v>410</v>
      </c>
      <c r="H142" s="107" t="s">
        <v>976</v>
      </c>
      <c r="I142" t="s">
        <v>977</v>
      </c>
      <c r="J142" s="108" t="s">
        <v>978</v>
      </c>
      <c r="L142" t="s">
        <v>417</v>
      </c>
      <c r="M142" s="108" t="s">
        <v>979</v>
      </c>
      <c r="N142" s="109" t="s">
        <v>980</v>
      </c>
      <c r="O142" s="110">
        <v>39734</v>
      </c>
      <c r="P142" t="s">
        <v>981</v>
      </c>
    </row>
    <row r="143" spans="1:16" x14ac:dyDescent="0.2">
      <c r="A143" s="102">
        <v>39886</v>
      </c>
      <c r="B143" s="103" t="s">
        <v>425</v>
      </c>
      <c r="C143" s="104">
        <v>39886</v>
      </c>
      <c r="D143" s="103" t="s">
        <v>982</v>
      </c>
      <c r="E143" s="105" t="s">
        <v>983</v>
      </c>
      <c r="F143" s="106" t="s">
        <v>501</v>
      </c>
      <c r="H143" s="107" t="s">
        <v>984</v>
      </c>
      <c r="I143" t="s">
        <v>985</v>
      </c>
      <c r="J143" s="108" t="s">
        <v>986</v>
      </c>
      <c r="L143" t="s">
        <v>417</v>
      </c>
      <c r="M143" s="108" t="s">
        <v>987</v>
      </c>
      <c r="N143" s="109" t="s">
        <v>988</v>
      </c>
      <c r="O143" s="110">
        <v>39763</v>
      </c>
      <c r="P143" t="s">
        <v>989</v>
      </c>
    </row>
    <row r="144" spans="1:16" x14ac:dyDescent="0.2">
      <c r="A144" s="102">
        <v>39886</v>
      </c>
      <c r="B144" s="103" t="s">
        <v>425</v>
      </c>
      <c r="C144" s="104">
        <v>39886</v>
      </c>
      <c r="D144" s="103" t="s">
        <v>982</v>
      </c>
      <c r="E144" s="105" t="s">
        <v>929</v>
      </c>
      <c r="F144" s="106" t="s">
        <v>501</v>
      </c>
      <c r="H144" s="107" t="s">
        <v>990</v>
      </c>
      <c r="I144" t="s">
        <v>991</v>
      </c>
      <c r="J144" s="108" t="s">
        <v>652</v>
      </c>
      <c r="O144" s="110">
        <v>39763</v>
      </c>
      <c r="P144" t="s">
        <v>648</v>
      </c>
    </row>
    <row r="145" spans="1:16" x14ac:dyDescent="0.2">
      <c r="A145" s="102">
        <v>39886</v>
      </c>
      <c r="B145" s="103" t="s">
        <v>425</v>
      </c>
      <c r="C145" s="104">
        <v>39886</v>
      </c>
      <c r="D145" s="103" t="s">
        <v>642</v>
      </c>
      <c r="E145" s="105" t="s">
        <v>163</v>
      </c>
      <c r="F145" s="106" t="s">
        <v>501</v>
      </c>
      <c r="H145" s="107" t="s">
        <v>992</v>
      </c>
      <c r="I145" t="s">
        <v>993</v>
      </c>
      <c r="O145" s="110">
        <v>39832</v>
      </c>
      <c r="P145" t="s">
        <v>994</v>
      </c>
    </row>
    <row r="146" spans="1:16" x14ac:dyDescent="0.2">
      <c r="A146" s="102">
        <v>39892</v>
      </c>
      <c r="B146" s="103" t="s">
        <v>642</v>
      </c>
      <c r="C146" s="104">
        <v>39894</v>
      </c>
      <c r="D146" s="103" t="s">
        <v>425</v>
      </c>
      <c r="E146" s="105" t="s">
        <v>62</v>
      </c>
      <c r="G146" t="s">
        <v>410</v>
      </c>
      <c r="H146" s="107" t="s">
        <v>995</v>
      </c>
      <c r="I146" t="s">
        <v>996</v>
      </c>
      <c r="J146" s="108" t="s">
        <v>997</v>
      </c>
      <c r="L146" t="s">
        <v>417</v>
      </c>
      <c r="M146" s="108" t="s">
        <v>998</v>
      </c>
      <c r="N146" s="109" t="s">
        <v>875</v>
      </c>
      <c r="O146" s="110">
        <v>39889</v>
      </c>
      <c r="P146" t="s">
        <v>999</v>
      </c>
    </row>
    <row r="147" spans="1:16" x14ac:dyDescent="0.2">
      <c r="A147" s="102">
        <v>39907</v>
      </c>
      <c r="B147" s="103" t="s">
        <v>425</v>
      </c>
      <c r="C147" s="104">
        <v>39908</v>
      </c>
      <c r="D147" s="103" t="s">
        <v>425</v>
      </c>
      <c r="E147" s="105" t="s">
        <v>513</v>
      </c>
      <c r="G147" t="s">
        <v>410</v>
      </c>
      <c r="H147" s="107" t="s">
        <v>1000</v>
      </c>
      <c r="J147" s="108" t="s">
        <v>1001</v>
      </c>
      <c r="L147" t="s">
        <v>417</v>
      </c>
      <c r="M147" s="108" t="s">
        <v>1002</v>
      </c>
      <c r="N147" s="109" t="s">
        <v>1003</v>
      </c>
      <c r="O147" s="110">
        <v>39869</v>
      </c>
      <c r="P147" t="s">
        <v>1004</v>
      </c>
    </row>
    <row r="148" spans="1:16" x14ac:dyDescent="0.2">
      <c r="A148" s="102">
        <v>39915</v>
      </c>
      <c r="B148" s="103" t="s">
        <v>443</v>
      </c>
      <c r="C148" s="104">
        <v>39916</v>
      </c>
      <c r="D148" s="103" t="s">
        <v>526</v>
      </c>
      <c r="E148" s="105" t="s">
        <v>163</v>
      </c>
      <c r="G148" t="s">
        <v>410</v>
      </c>
      <c r="H148" s="107" t="s">
        <v>1005</v>
      </c>
      <c r="I148" t="s">
        <v>1006</v>
      </c>
      <c r="J148" s="108" t="s">
        <v>1007</v>
      </c>
      <c r="L148" t="s">
        <v>725</v>
      </c>
      <c r="M148" s="108" t="s">
        <v>1008</v>
      </c>
      <c r="N148" s="109" t="s">
        <v>841</v>
      </c>
      <c r="O148" s="110">
        <v>39640</v>
      </c>
      <c r="P148" t="s">
        <v>1009</v>
      </c>
    </row>
    <row r="149" spans="1:16" x14ac:dyDescent="0.2">
      <c r="A149" s="102">
        <v>39929</v>
      </c>
      <c r="B149" s="103" t="s">
        <v>425</v>
      </c>
      <c r="C149" s="104">
        <v>39930</v>
      </c>
      <c r="D149" s="103" t="s">
        <v>444</v>
      </c>
      <c r="E149" s="105" t="s">
        <v>513</v>
      </c>
      <c r="G149" t="s">
        <v>410</v>
      </c>
      <c r="H149" s="107" t="s">
        <v>1010</v>
      </c>
      <c r="I149" t="s">
        <v>1011</v>
      </c>
      <c r="J149" s="108" t="s">
        <v>1012</v>
      </c>
      <c r="L149" t="s">
        <v>417</v>
      </c>
      <c r="M149" s="108" t="s">
        <v>1013</v>
      </c>
      <c r="N149" s="109" t="s">
        <v>1014</v>
      </c>
      <c r="O149" s="110">
        <v>39892</v>
      </c>
      <c r="P149" t="s">
        <v>1015</v>
      </c>
    </row>
    <row r="150" spans="1:16" x14ac:dyDescent="0.2">
      <c r="A150" s="102">
        <v>39930</v>
      </c>
      <c r="B150" s="103" t="s">
        <v>526</v>
      </c>
      <c r="C150" s="104">
        <v>39931</v>
      </c>
      <c r="D150" s="103" t="s">
        <v>526</v>
      </c>
      <c r="E150" s="105" t="s">
        <v>513</v>
      </c>
      <c r="G150" t="s">
        <v>410</v>
      </c>
      <c r="H150" s="107" t="s">
        <v>1016</v>
      </c>
      <c r="K150" s="111" t="s">
        <v>1017</v>
      </c>
      <c r="L150" t="s">
        <v>417</v>
      </c>
      <c r="M150" s="108" t="s">
        <v>1018</v>
      </c>
      <c r="N150" s="109" t="s">
        <v>1019</v>
      </c>
      <c r="O150" s="110">
        <v>39838</v>
      </c>
    </row>
    <row r="151" spans="1:16" x14ac:dyDescent="0.2">
      <c r="A151" s="102">
        <v>40018</v>
      </c>
      <c r="B151" s="103" t="s">
        <v>642</v>
      </c>
      <c r="C151" s="104">
        <v>40019</v>
      </c>
      <c r="D151" s="103" t="s">
        <v>415</v>
      </c>
      <c r="E151" s="105" t="s">
        <v>62</v>
      </c>
      <c r="G151" t="s">
        <v>410</v>
      </c>
      <c r="H151" s="107" t="s">
        <v>1020</v>
      </c>
      <c r="I151" t="s">
        <v>1021</v>
      </c>
      <c r="J151" s="108" t="s">
        <v>1022</v>
      </c>
      <c r="M151" s="108" t="s">
        <v>1023</v>
      </c>
      <c r="N151" s="109" t="s">
        <v>1024</v>
      </c>
      <c r="O151" s="110">
        <v>40001</v>
      </c>
      <c r="P151" t="s">
        <v>1025</v>
      </c>
    </row>
    <row r="152" spans="1:16" x14ac:dyDescent="0.2">
      <c r="A152" s="102">
        <v>40039</v>
      </c>
      <c r="B152" s="103" t="s">
        <v>454</v>
      </c>
      <c r="C152" s="104">
        <v>40041</v>
      </c>
      <c r="D152" s="103" t="s">
        <v>665</v>
      </c>
      <c r="E152" s="105" t="s">
        <v>513</v>
      </c>
      <c r="G152" t="s">
        <v>410</v>
      </c>
      <c r="H152" s="107" t="s">
        <v>1026</v>
      </c>
      <c r="J152" s="108" t="s">
        <v>1027</v>
      </c>
      <c r="O152" s="110">
        <v>40038</v>
      </c>
      <c r="P152" t="s">
        <v>1028</v>
      </c>
    </row>
    <row r="153" spans="1:16" x14ac:dyDescent="0.2">
      <c r="A153" s="102">
        <v>40064</v>
      </c>
      <c r="B153" s="103" t="s">
        <v>455</v>
      </c>
      <c r="C153" s="104">
        <v>40065</v>
      </c>
      <c r="D153" s="103" t="s">
        <v>455</v>
      </c>
      <c r="E153" s="105" t="s">
        <v>1029</v>
      </c>
      <c r="F153" s="106" t="s">
        <v>501</v>
      </c>
      <c r="H153" s="107" t="s">
        <v>1030</v>
      </c>
      <c r="J153" s="108">
        <v>8448403</v>
      </c>
      <c r="O153" s="110">
        <v>40052</v>
      </c>
      <c r="P153" t="s">
        <v>1031</v>
      </c>
    </row>
    <row r="154" spans="1:16" x14ac:dyDescent="0.2">
      <c r="A154" s="102">
        <v>40076</v>
      </c>
      <c r="B154" s="103" t="s">
        <v>526</v>
      </c>
      <c r="C154" s="104">
        <v>40077</v>
      </c>
      <c r="D154" s="103" t="s">
        <v>444</v>
      </c>
      <c r="E154" s="105" t="s">
        <v>513</v>
      </c>
      <c r="F154" s="106" t="s">
        <v>918</v>
      </c>
      <c r="H154" s="107" t="s">
        <v>1032</v>
      </c>
      <c r="I154" t="s">
        <v>1033</v>
      </c>
      <c r="J154" s="108" t="s">
        <v>1034</v>
      </c>
      <c r="O154" s="110">
        <v>40058</v>
      </c>
      <c r="P154" t="s">
        <v>1035</v>
      </c>
    </row>
    <row r="155" spans="1:16" x14ac:dyDescent="0.2">
      <c r="A155" s="102">
        <v>40088</v>
      </c>
      <c r="B155" s="103" t="s">
        <v>642</v>
      </c>
      <c r="C155" s="104">
        <v>40090</v>
      </c>
      <c r="D155" s="103" t="s">
        <v>415</v>
      </c>
      <c r="E155" s="105" t="s">
        <v>163</v>
      </c>
      <c r="G155" t="s">
        <v>410</v>
      </c>
      <c r="H155" s="107" t="s">
        <v>1036</v>
      </c>
      <c r="I155" t="s">
        <v>1037</v>
      </c>
      <c r="J155" s="108">
        <v>8783430</v>
      </c>
      <c r="L155" t="s">
        <v>417</v>
      </c>
      <c r="M155" s="108" t="s">
        <v>1038</v>
      </c>
      <c r="N155" s="109" t="s">
        <v>1014</v>
      </c>
      <c r="O155" s="110">
        <v>39917</v>
      </c>
      <c r="P155" t="s">
        <v>1039</v>
      </c>
    </row>
    <row r="156" spans="1:16" x14ac:dyDescent="0.2">
      <c r="A156" s="102">
        <v>40117</v>
      </c>
      <c r="B156" s="103" t="s">
        <v>526</v>
      </c>
      <c r="C156" s="104">
        <v>40118</v>
      </c>
      <c r="D156" s="103" t="s">
        <v>526</v>
      </c>
      <c r="E156" s="105" t="s">
        <v>62</v>
      </c>
      <c r="F156" s="106" t="s">
        <v>501</v>
      </c>
      <c r="H156" s="107" t="s">
        <v>1040</v>
      </c>
      <c r="I156" t="s">
        <v>1041</v>
      </c>
      <c r="J156" s="108" t="s">
        <v>1042</v>
      </c>
      <c r="O156" s="110">
        <v>40116</v>
      </c>
      <c r="P156" t="s">
        <v>1043</v>
      </c>
    </row>
    <row r="157" spans="1:16" x14ac:dyDescent="0.2">
      <c r="A157" s="102">
        <v>40123</v>
      </c>
      <c r="B157" s="103" t="s">
        <v>526</v>
      </c>
      <c r="C157" s="104">
        <v>40124</v>
      </c>
      <c r="D157" s="103" t="s">
        <v>526</v>
      </c>
      <c r="E157" s="105" t="s">
        <v>62</v>
      </c>
      <c r="G157" t="s">
        <v>410</v>
      </c>
      <c r="H157" s="107" t="s">
        <v>1044</v>
      </c>
      <c r="J157" s="108">
        <v>8434216</v>
      </c>
      <c r="M157" s="108" t="s">
        <v>1045</v>
      </c>
      <c r="N157" s="109" t="s">
        <v>1014</v>
      </c>
      <c r="O157" s="110">
        <v>40100</v>
      </c>
      <c r="P157" t="s">
        <v>1046</v>
      </c>
    </row>
    <row r="158" spans="1:16" x14ac:dyDescent="0.2">
      <c r="A158" s="102">
        <v>40124</v>
      </c>
      <c r="B158" s="103" t="s">
        <v>526</v>
      </c>
      <c r="C158" s="104">
        <v>40125</v>
      </c>
      <c r="D158" s="103" t="s">
        <v>526</v>
      </c>
      <c r="E158" s="105" t="s">
        <v>929</v>
      </c>
      <c r="G158" t="s">
        <v>410</v>
      </c>
      <c r="H158" s="107" t="s">
        <v>1047</v>
      </c>
      <c r="I158" t="s">
        <v>1048</v>
      </c>
      <c r="J158" s="108" t="s">
        <v>1049</v>
      </c>
      <c r="L158" t="s">
        <v>417</v>
      </c>
      <c r="M158" s="108" t="s">
        <v>1050</v>
      </c>
      <c r="N158" s="109" t="s">
        <v>1051</v>
      </c>
      <c r="O158" s="110">
        <v>40028</v>
      </c>
      <c r="P158" t="s">
        <v>1052</v>
      </c>
    </row>
    <row r="159" spans="1:16" x14ac:dyDescent="0.2">
      <c r="A159" s="102">
        <v>40128</v>
      </c>
      <c r="B159" s="103" t="s">
        <v>446</v>
      </c>
      <c r="C159" s="104">
        <v>40129</v>
      </c>
      <c r="D159" s="103" t="s">
        <v>425</v>
      </c>
      <c r="E159" s="105" t="s">
        <v>62</v>
      </c>
      <c r="G159" t="s">
        <v>410</v>
      </c>
      <c r="H159" s="107" t="s">
        <v>1053</v>
      </c>
      <c r="J159" s="108" t="s">
        <v>1054</v>
      </c>
      <c r="M159" s="108" t="s">
        <v>1055</v>
      </c>
      <c r="N159" s="109" t="s">
        <v>1056</v>
      </c>
      <c r="O159" s="110">
        <v>40106</v>
      </c>
    </row>
    <row r="160" spans="1:16" x14ac:dyDescent="0.2">
      <c r="A160" s="102">
        <v>40168</v>
      </c>
      <c r="E160" s="105" t="s">
        <v>1057</v>
      </c>
      <c r="G160" t="s">
        <v>410</v>
      </c>
      <c r="H160" s="107" t="s">
        <v>1058</v>
      </c>
      <c r="I160" t="s">
        <v>1059</v>
      </c>
      <c r="J160" s="108">
        <v>8441082</v>
      </c>
      <c r="O160" s="110">
        <v>40168</v>
      </c>
      <c r="P160" t="s">
        <v>1060</v>
      </c>
    </row>
    <row r="161" spans="1:16" x14ac:dyDescent="0.2">
      <c r="A161" s="102">
        <v>40170</v>
      </c>
      <c r="B161" s="103" t="s">
        <v>425</v>
      </c>
      <c r="C161" s="104">
        <v>40171</v>
      </c>
      <c r="D161" s="103" t="s">
        <v>425</v>
      </c>
      <c r="E161" s="105" t="s">
        <v>62</v>
      </c>
      <c r="G161" t="s">
        <v>410</v>
      </c>
      <c r="H161" s="107" t="s">
        <v>1061</v>
      </c>
      <c r="I161" t="s">
        <v>1062</v>
      </c>
      <c r="J161" s="108">
        <v>8344364</v>
      </c>
      <c r="L161" t="s">
        <v>417</v>
      </c>
      <c r="M161" s="108" t="s">
        <v>1063</v>
      </c>
      <c r="N161" s="109" t="s">
        <v>980</v>
      </c>
      <c r="O161" s="110">
        <v>40169</v>
      </c>
      <c r="P161" t="s">
        <v>1064</v>
      </c>
    </row>
    <row r="162" spans="1:16" x14ac:dyDescent="0.2">
      <c r="A162" s="102">
        <v>40193</v>
      </c>
      <c r="B162" s="103" t="s">
        <v>481</v>
      </c>
      <c r="C162" s="104">
        <v>39828</v>
      </c>
      <c r="D162" s="103" t="s">
        <v>642</v>
      </c>
      <c r="E162" s="105" t="s">
        <v>1029</v>
      </c>
      <c r="G162" t="s">
        <v>410</v>
      </c>
      <c r="H162" s="107" t="s">
        <v>1065</v>
      </c>
      <c r="I162" t="s">
        <v>1066</v>
      </c>
      <c r="J162" s="108">
        <v>8351618</v>
      </c>
      <c r="L162" t="s">
        <v>417</v>
      </c>
      <c r="M162" s="108" t="s">
        <v>1067</v>
      </c>
      <c r="N162" s="109" t="s">
        <v>1068</v>
      </c>
      <c r="O162" s="110">
        <v>39877</v>
      </c>
      <c r="P162" t="s">
        <v>1069</v>
      </c>
    </row>
    <row r="163" spans="1:16" x14ac:dyDescent="0.2">
      <c r="A163" s="102">
        <v>40194</v>
      </c>
      <c r="B163" s="103" t="s">
        <v>443</v>
      </c>
      <c r="C163" s="104">
        <v>40195</v>
      </c>
      <c r="D163" s="103" t="s">
        <v>415</v>
      </c>
      <c r="E163" s="105" t="s">
        <v>35</v>
      </c>
      <c r="F163" s="106" t="s">
        <v>501</v>
      </c>
      <c r="H163" s="107" t="s">
        <v>1070</v>
      </c>
      <c r="I163" t="s">
        <v>1071</v>
      </c>
      <c r="J163" s="108">
        <v>8776419</v>
      </c>
      <c r="O163" s="110">
        <v>39820</v>
      </c>
      <c r="P163" t="s">
        <v>1072</v>
      </c>
    </row>
    <row r="164" spans="1:16" x14ac:dyDescent="0.2">
      <c r="A164" s="102">
        <v>40198</v>
      </c>
      <c r="B164" s="103" t="s">
        <v>526</v>
      </c>
      <c r="C164" s="104">
        <v>40199</v>
      </c>
      <c r="D164" s="103" t="s">
        <v>526</v>
      </c>
      <c r="E164" s="105" t="s">
        <v>35</v>
      </c>
      <c r="G164" t="s">
        <v>410</v>
      </c>
      <c r="H164" s="107" t="s">
        <v>1073</v>
      </c>
      <c r="J164" s="108">
        <v>8778040</v>
      </c>
      <c r="L164" t="s">
        <v>584</v>
      </c>
      <c r="M164" s="108" t="s">
        <v>1074</v>
      </c>
      <c r="N164" s="109" t="s">
        <v>1075</v>
      </c>
      <c r="O164" s="110">
        <v>40184</v>
      </c>
      <c r="P164" t="s">
        <v>1076</v>
      </c>
    </row>
    <row r="165" spans="1:16" x14ac:dyDescent="0.2">
      <c r="A165" s="102">
        <v>40208</v>
      </c>
      <c r="C165" s="104">
        <v>40209</v>
      </c>
      <c r="E165" s="105" t="s">
        <v>144</v>
      </c>
      <c r="G165" t="s">
        <v>410</v>
      </c>
      <c r="H165" s="107" t="s">
        <v>898</v>
      </c>
      <c r="I165" t="s">
        <v>1077</v>
      </c>
      <c r="J165" s="108">
        <v>8366395</v>
      </c>
      <c r="M165" s="108" t="s">
        <v>900</v>
      </c>
      <c r="N165" s="109" t="s">
        <v>901</v>
      </c>
      <c r="O165" s="110">
        <v>39825</v>
      </c>
      <c r="P165" t="s">
        <v>1078</v>
      </c>
    </row>
    <row r="166" spans="1:16" x14ac:dyDescent="0.2">
      <c r="A166" s="102">
        <v>40214</v>
      </c>
      <c r="B166" s="103" t="s">
        <v>526</v>
      </c>
      <c r="C166" s="104">
        <v>40215</v>
      </c>
      <c r="D166" s="103" t="s">
        <v>526</v>
      </c>
      <c r="E166" s="105" t="s">
        <v>163</v>
      </c>
      <c r="F166" s="106" t="s">
        <v>501</v>
      </c>
      <c r="G166" t="s">
        <v>410</v>
      </c>
      <c r="H166" s="107" t="s">
        <v>1079</v>
      </c>
      <c r="I166" t="s">
        <v>1080</v>
      </c>
      <c r="J166" s="108">
        <v>8433661</v>
      </c>
      <c r="L166" t="s">
        <v>584</v>
      </c>
      <c r="M166" s="108" t="s">
        <v>1081</v>
      </c>
      <c r="N166" s="109" t="s">
        <v>901</v>
      </c>
      <c r="O166" s="110">
        <v>40192</v>
      </c>
      <c r="P166" t="s">
        <v>1082</v>
      </c>
    </row>
    <row r="167" spans="1:16" x14ac:dyDescent="0.2">
      <c r="A167" s="102">
        <v>40214</v>
      </c>
      <c r="B167" s="103" t="s">
        <v>425</v>
      </c>
      <c r="C167" s="104">
        <v>40215</v>
      </c>
      <c r="D167" s="103" t="s">
        <v>425</v>
      </c>
      <c r="E167" s="105" t="s">
        <v>513</v>
      </c>
      <c r="G167" t="s">
        <v>410</v>
      </c>
      <c r="H167" s="107" t="s">
        <v>643</v>
      </c>
      <c r="I167" t="s">
        <v>1083</v>
      </c>
      <c r="J167" s="108" t="s">
        <v>1084</v>
      </c>
      <c r="L167" t="s">
        <v>1085</v>
      </c>
      <c r="M167" s="108" t="s">
        <v>1086</v>
      </c>
      <c r="N167" s="109" t="s">
        <v>1087</v>
      </c>
      <c r="O167" s="110">
        <v>40200</v>
      </c>
      <c r="P167" t="s">
        <v>1088</v>
      </c>
    </row>
    <row r="168" spans="1:16" x14ac:dyDescent="0.2">
      <c r="A168" s="102">
        <v>40271</v>
      </c>
      <c r="B168" s="103" t="s">
        <v>425</v>
      </c>
      <c r="C168" s="104">
        <v>40273</v>
      </c>
      <c r="D168" s="103" t="s">
        <v>415</v>
      </c>
      <c r="E168" s="105" t="s">
        <v>62</v>
      </c>
      <c r="G168" t="s">
        <v>410</v>
      </c>
      <c r="H168" s="107" t="s">
        <v>1089</v>
      </c>
      <c r="J168" s="108" t="s">
        <v>1090</v>
      </c>
      <c r="M168" s="108" t="s">
        <v>1091</v>
      </c>
      <c r="N168" s="109" t="s">
        <v>1087</v>
      </c>
      <c r="O168" s="110">
        <v>40240</v>
      </c>
      <c r="P168" t="s">
        <v>1092</v>
      </c>
    </row>
    <row r="169" spans="1:16" x14ac:dyDescent="0.2">
      <c r="A169" s="102">
        <v>40278</v>
      </c>
      <c r="B169" s="103" t="s">
        <v>425</v>
      </c>
      <c r="C169" s="104">
        <v>40279</v>
      </c>
      <c r="D169" s="103" t="s">
        <v>951</v>
      </c>
      <c r="E169" s="105" t="s">
        <v>717</v>
      </c>
      <c r="G169" t="s">
        <v>410</v>
      </c>
      <c r="H169" s="107" t="s">
        <v>1093</v>
      </c>
      <c r="I169" t="s">
        <v>1094</v>
      </c>
      <c r="J169" s="108" t="s">
        <v>1095</v>
      </c>
      <c r="L169" t="s">
        <v>421</v>
      </c>
      <c r="M169" s="108" t="s">
        <v>1096</v>
      </c>
      <c r="N169" s="109" t="s">
        <v>1097</v>
      </c>
      <c r="O169" s="110">
        <v>40260</v>
      </c>
      <c r="P169" t="s">
        <v>1098</v>
      </c>
    </row>
    <row r="170" spans="1:16" x14ac:dyDescent="0.2">
      <c r="A170" s="102">
        <v>40280</v>
      </c>
      <c r="B170" s="103" t="s">
        <v>446</v>
      </c>
      <c r="C170" s="104">
        <v>40281</v>
      </c>
      <c r="D170" s="103" t="s">
        <v>446</v>
      </c>
      <c r="E170" s="105" t="s">
        <v>513</v>
      </c>
      <c r="G170" t="s">
        <v>410</v>
      </c>
      <c r="H170" s="107" t="s">
        <v>1099</v>
      </c>
      <c r="J170" s="108" t="s">
        <v>1100</v>
      </c>
      <c r="M170" s="108" t="s">
        <v>1101</v>
      </c>
      <c r="N170" s="109" t="s">
        <v>1102</v>
      </c>
      <c r="O170" s="110">
        <v>40212</v>
      </c>
    </row>
    <row r="171" spans="1:16" x14ac:dyDescent="0.2">
      <c r="A171" s="102">
        <v>40282</v>
      </c>
      <c r="B171" s="103" t="s">
        <v>425</v>
      </c>
      <c r="C171" s="104">
        <v>14</v>
      </c>
      <c r="D171" s="103" t="s">
        <v>642</v>
      </c>
      <c r="E171" s="105" t="s">
        <v>513</v>
      </c>
      <c r="F171" s="106" t="s">
        <v>501</v>
      </c>
      <c r="H171" s="107" t="s">
        <v>1103</v>
      </c>
      <c r="J171" s="108" t="s">
        <v>1104</v>
      </c>
      <c r="O171" s="110">
        <v>40280</v>
      </c>
    </row>
    <row r="172" spans="1:16" x14ac:dyDescent="0.2">
      <c r="A172" s="102">
        <v>40299</v>
      </c>
      <c r="C172" s="104">
        <v>40299</v>
      </c>
      <c r="E172" s="105" t="s">
        <v>163</v>
      </c>
      <c r="G172" t="s">
        <v>410</v>
      </c>
      <c r="H172" s="107" t="s">
        <v>1105</v>
      </c>
      <c r="I172" t="s">
        <v>1106</v>
      </c>
      <c r="J172" s="108" t="s">
        <v>1107</v>
      </c>
      <c r="L172" t="s">
        <v>421</v>
      </c>
      <c r="M172" s="108" t="s">
        <v>1108</v>
      </c>
      <c r="N172" s="109" t="s">
        <v>1109</v>
      </c>
      <c r="O172" s="110">
        <v>40284</v>
      </c>
      <c r="P172" t="s">
        <v>1110</v>
      </c>
    </row>
    <row r="173" spans="1:16" x14ac:dyDescent="0.2">
      <c r="A173" s="102">
        <v>40306</v>
      </c>
      <c r="B173" s="103" t="s">
        <v>443</v>
      </c>
      <c r="C173" s="104">
        <v>40307</v>
      </c>
      <c r="D173" s="103" t="s">
        <v>443</v>
      </c>
      <c r="E173" s="105" t="s">
        <v>163</v>
      </c>
      <c r="F173" s="106" t="s">
        <v>501</v>
      </c>
      <c r="H173" s="107" t="s">
        <v>1111</v>
      </c>
      <c r="I173" t="s">
        <v>1112</v>
      </c>
      <c r="J173" s="108">
        <v>8776073</v>
      </c>
      <c r="O173" s="110">
        <v>40301</v>
      </c>
      <c r="P173" t="s">
        <v>1113</v>
      </c>
    </row>
    <row r="174" spans="1:16" x14ac:dyDescent="0.2">
      <c r="A174" s="102">
        <v>40334</v>
      </c>
      <c r="B174" s="103" t="s">
        <v>544</v>
      </c>
      <c r="C174" s="104">
        <v>40335</v>
      </c>
      <c r="D174" s="103" t="s">
        <v>544</v>
      </c>
      <c r="E174" s="105" t="s">
        <v>513</v>
      </c>
      <c r="G174" t="s">
        <v>410</v>
      </c>
      <c r="H174" s="107" t="s">
        <v>1114</v>
      </c>
      <c r="J174" s="108" t="s">
        <v>1115</v>
      </c>
      <c r="M174" s="108" t="s">
        <v>1116</v>
      </c>
      <c r="N174" s="109" t="s">
        <v>1117</v>
      </c>
      <c r="O174" s="110">
        <v>40325</v>
      </c>
      <c r="P174" t="s">
        <v>1118</v>
      </c>
    </row>
    <row r="175" spans="1:16" x14ac:dyDescent="0.2">
      <c r="A175" s="102">
        <v>40417</v>
      </c>
      <c r="B175" s="103" t="s">
        <v>1119</v>
      </c>
      <c r="C175" s="104">
        <v>40417</v>
      </c>
      <c r="D175" s="103" t="s">
        <v>415</v>
      </c>
      <c r="E175" s="105" t="s">
        <v>144</v>
      </c>
      <c r="G175" t="s">
        <v>410</v>
      </c>
      <c r="H175" s="107" t="s">
        <v>1120</v>
      </c>
      <c r="I175" t="s">
        <v>1121</v>
      </c>
      <c r="J175" s="108" t="s">
        <v>1122</v>
      </c>
      <c r="K175" s="111" t="s">
        <v>1123</v>
      </c>
      <c r="M175" s="108" t="s">
        <v>1124</v>
      </c>
      <c r="N175" s="109" t="s">
        <v>1125</v>
      </c>
      <c r="O175" s="110">
        <v>40414</v>
      </c>
    </row>
    <row r="176" spans="1:16" x14ac:dyDescent="0.2">
      <c r="A176" s="102">
        <v>40423</v>
      </c>
      <c r="B176" s="103" t="s">
        <v>526</v>
      </c>
      <c r="C176" s="104">
        <v>40428</v>
      </c>
      <c r="D176" s="103" t="s">
        <v>642</v>
      </c>
      <c r="E176" s="105" t="s">
        <v>163</v>
      </c>
      <c r="G176" t="s">
        <v>410</v>
      </c>
      <c r="H176" s="107" t="s">
        <v>1126</v>
      </c>
      <c r="I176" t="s">
        <v>1127</v>
      </c>
      <c r="J176" s="108" t="s">
        <v>1128</v>
      </c>
      <c r="M176" s="108" t="s">
        <v>1129</v>
      </c>
      <c r="N176" s="109" t="s">
        <v>811</v>
      </c>
      <c r="O176" s="110">
        <v>40289</v>
      </c>
      <c r="P176" t="s">
        <v>1130</v>
      </c>
    </row>
    <row r="177" spans="1:16" x14ac:dyDescent="0.2">
      <c r="A177" s="102">
        <v>40432</v>
      </c>
      <c r="B177" s="103" t="s">
        <v>481</v>
      </c>
      <c r="C177" s="104">
        <v>40433</v>
      </c>
      <c r="D177" s="103" t="s">
        <v>481</v>
      </c>
      <c r="E177" s="105" t="s">
        <v>513</v>
      </c>
      <c r="F177" s="106" t="s">
        <v>1131</v>
      </c>
      <c r="H177" s="107" t="s">
        <v>1132</v>
      </c>
      <c r="J177" s="108" t="s">
        <v>1133</v>
      </c>
      <c r="O177" s="110">
        <v>40289</v>
      </c>
      <c r="P177" t="s">
        <v>722</v>
      </c>
    </row>
    <row r="178" spans="1:16" x14ac:dyDescent="0.2">
      <c r="A178" s="102">
        <v>40466</v>
      </c>
      <c r="B178" s="103" t="s">
        <v>1119</v>
      </c>
      <c r="C178" s="104">
        <v>40466</v>
      </c>
      <c r="D178" s="103" t="s">
        <v>1134</v>
      </c>
      <c r="E178" s="105" t="s">
        <v>1135</v>
      </c>
      <c r="G178" t="s">
        <v>410</v>
      </c>
      <c r="H178" s="107" t="s">
        <v>1136</v>
      </c>
      <c r="J178" s="108" t="s">
        <v>1137</v>
      </c>
      <c r="K178" s="111" t="s">
        <v>1138</v>
      </c>
      <c r="M178" s="108" t="s">
        <v>1139</v>
      </c>
      <c r="N178" s="109" t="s">
        <v>1140</v>
      </c>
      <c r="O178" s="110">
        <v>40360</v>
      </c>
      <c r="P178" t="s">
        <v>1141</v>
      </c>
    </row>
    <row r="179" spans="1:16" x14ac:dyDescent="0.2">
      <c r="A179" s="102">
        <v>40480</v>
      </c>
      <c r="B179" s="103" t="s">
        <v>425</v>
      </c>
      <c r="C179" s="104">
        <v>40481</v>
      </c>
      <c r="D179" s="103" t="s">
        <v>425</v>
      </c>
      <c r="E179" s="105" t="s">
        <v>163</v>
      </c>
      <c r="F179" s="106" t="s">
        <v>501</v>
      </c>
      <c r="H179" s="107" t="s">
        <v>1142</v>
      </c>
      <c r="J179" s="108" t="s">
        <v>1143</v>
      </c>
      <c r="O179" s="110">
        <v>40208</v>
      </c>
      <c r="P179" t="s">
        <v>1144</v>
      </c>
    </row>
    <row r="180" spans="1:16" x14ac:dyDescent="0.2">
      <c r="A180" s="102">
        <v>40494</v>
      </c>
      <c r="B180" s="103" t="s">
        <v>440</v>
      </c>
      <c r="C180" s="104">
        <v>40494</v>
      </c>
      <c r="E180" s="105" t="s">
        <v>163</v>
      </c>
      <c r="F180" s="106" t="s">
        <v>501</v>
      </c>
      <c r="H180" s="107" t="s">
        <v>1145</v>
      </c>
      <c r="I180" t="s">
        <v>1146</v>
      </c>
      <c r="J180" s="108" t="s">
        <v>1147</v>
      </c>
      <c r="O180" s="110">
        <v>40372</v>
      </c>
      <c r="P180" t="s">
        <v>1148</v>
      </c>
    </row>
    <row r="181" spans="1:16" x14ac:dyDescent="0.2">
      <c r="A181" s="102">
        <v>40546</v>
      </c>
      <c r="B181" s="103" t="s">
        <v>526</v>
      </c>
      <c r="C181" s="104">
        <v>40181</v>
      </c>
      <c r="E181" s="105" t="s">
        <v>163</v>
      </c>
      <c r="G181" t="s">
        <v>410</v>
      </c>
      <c r="H181" s="107" t="s">
        <v>1149</v>
      </c>
      <c r="J181" s="108" t="s">
        <v>1150</v>
      </c>
      <c r="K181" s="111" t="s">
        <v>1151</v>
      </c>
      <c r="L181" t="s">
        <v>421</v>
      </c>
      <c r="M181" s="108" t="s">
        <v>1152</v>
      </c>
      <c r="N181" s="109" t="s">
        <v>1051</v>
      </c>
      <c r="O181" s="110">
        <v>40383</v>
      </c>
      <c r="P181" t="s">
        <v>770</v>
      </c>
    </row>
    <row r="182" spans="1:16" x14ac:dyDescent="0.2">
      <c r="A182" s="102">
        <v>40579</v>
      </c>
      <c r="B182" s="103" t="s">
        <v>425</v>
      </c>
      <c r="C182" s="104">
        <v>40215</v>
      </c>
      <c r="D182" s="103" t="s">
        <v>552</v>
      </c>
      <c r="E182" s="105" t="s">
        <v>513</v>
      </c>
      <c r="G182" t="s">
        <v>410</v>
      </c>
      <c r="H182" s="107" t="s">
        <v>1153</v>
      </c>
      <c r="I182" t="s">
        <v>1154</v>
      </c>
      <c r="J182" s="108" t="s">
        <v>1155</v>
      </c>
      <c r="L182" t="s">
        <v>584</v>
      </c>
      <c r="M182" s="108" t="s">
        <v>1156</v>
      </c>
      <c r="N182" s="109" t="s">
        <v>1157</v>
      </c>
      <c r="O182" s="110">
        <v>40412</v>
      </c>
      <c r="P182" t="s">
        <v>1158</v>
      </c>
    </row>
    <row r="183" spans="1:16" x14ac:dyDescent="0.2">
      <c r="A183" s="102">
        <v>40600</v>
      </c>
      <c r="B183" s="103" t="s">
        <v>549</v>
      </c>
      <c r="C183" s="104">
        <v>40235</v>
      </c>
      <c r="D183" s="103" t="s">
        <v>1159</v>
      </c>
      <c r="E183" s="105" t="s">
        <v>163</v>
      </c>
      <c r="G183" t="s">
        <v>410</v>
      </c>
      <c r="H183" s="107" t="s">
        <v>1160</v>
      </c>
      <c r="K183" s="111" t="s">
        <v>1161</v>
      </c>
      <c r="M183" s="108" t="s">
        <v>1162</v>
      </c>
      <c r="N183" s="109" t="s">
        <v>1117</v>
      </c>
      <c r="O183" s="110">
        <v>40415</v>
      </c>
      <c r="P183" t="s">
        <v>1163</v>
      </c>
    </row>
    <row r="184" spans="1:16" x14ac:dyDescent="0.2">
      <c r="A184" s="102">
        <v>40810</v>
      </c>
      <c r="C184" s="104">
        <v>40811</v>
      </c>
      <c r="E184" s="105" t="s">
        <v>163</v>
      </c>
      <c r="F184" s="106" t="s">
        <v>918</v>
      </c>
      <c r="H184" s="107" t="s">
        <v>1164</v>
      </c>
      <c r="J184" s="108" t="s">
        <v>1165</v>
      </c>
      <c r="K184" s="115" t="s">
        <v>1166</v>
      </c>
      <c r="O184" s="110">
        <v>40635</v>
      </c>
      <c r="P184" t="s">
        <v>1167</v>
      </c>
    </row>
    <row r="185" spans="1:16" x14ac:dyDescent="0.2">
      <c r="A185" s="102">
        <v>40826</v>
      </c>
      <c r="B185" s="103" t="s">
        <v>894</v>
      </c>
      <c r="C185" s="104">
        <v>40829</v>
      </c>
      <c r="D185" s="103" t="s">
        <v>496</v>
      </c>
      <c r="E185" s="105" t="s">
        <v>163</v>
      </c>
      <c r="G185" t="s">
        <v>837</v>
      </c>
      <c r="H185" s="107" t="s">
        <v>1168</v>
      </c>
      <c r="I185" t="s">
        <v>1169</v>
      </c>
      <c r="K185" t="s">
        <v>1170</v>
      </c>
      <c r="M185" s="108" t="s">
        <v>1171</v>
      </c>
      <c r="N185" s="109" t="s">
        <v>1172</v>
      </c>
      <c r="O185" s="110">
        <v>40666</v>
      </c>
      <c r="P185" t="s">
        <v>1173</v>
      </c>
    </row>
    <row r="186" spans="1:16" x14ac:dyDescent="0.2">
      <c r="A186" s="102">
        <v>40826</v>
      </c>
      <c r="B186" s="103" t="s">
        <v>1174</v>
      </c>
      <c r="C186" s="104">
        <v>40829</v>
      </c>
      <c r="D186" s="103" t="s">
        <v>443</v>
      </c>
      <c r="E186" s="105" t="s">
        <v>513</v>
      </c>
      <c r="G186" t="s">
        <v>837</v>
      </c>
      <c r="H186" s="107" t="s">
        <v>1175</v>
      </c>
      <c r="P186" t="s">
        <v>1176</v>
      </c>
    </row>
    <row r="187" spans="1:16" x14ac:dyDescent="0.2">
      <c r="A187" s="102">
        <v>40826</v>
      </c>
      <c r="B187" s="103" t="s">
        <v>1174</v>
      </c>
      <c r="C187" s="104">
        <v>40829</v>
      </c>
      <c r="D187" s="103" t="s">
        <v>443</v>
      </c>
      <c r="E187" s="105" t="s">
        <v>35</v>
      </c>
      <c r="G187" t="s">
        <v>837</v>
      </c>
      <c r="H187" s="107" t="s">
        <v>1175</v>
      </c>
    </row>
    <row r="188" spans="1:16" x14ac:dyDescent="0.2">
      <c r="A188" s="102">
        <v>40830</v>
      </c>
      <c r="B188" s="103" t="s">
        <v>443</v>
      </c>
      <c r="C188" s="104">
        <v>41197</v>
      </c>
      <c r="D188" s="103" t="s">
        <v>443</v>
      </c>
      <c r="E188" s="105" t="s">
        <v>163</v>
      </c>
      <c r="G188" t="s">
        <v>837</v>
      </c>
      <c r="H188" s="107" t="s">
        <v>1177</v>
      </c>
      <c r="J188" s="108" t="s">
        <v>1178</v>
      </c>
      <c r="L188" t="s">
        <v>421</v>
      </c>
      <c r="M188" s="108" t="s">
        <v>1179</v>
      </c>
      <c r="N188" s="109" t="s">
        <v>1180</v>
      </c>
      <c r="O188" s="110">
        <v>40779</v>
      </c>
      <c r="P188" t="s">
        <v>1181</v>
      </c>
    </row>
    <row r="189" spans="1:16" x14ac:dyDescent="0.2">
      <c r="A189" s="102">
        <v>40837</v>
      </c>
      <c r="B189" s="103" t="s">
        <v>425</v>
      </c>
      <c r="C189" s="104">
        <v>40839</v>
      </c>
      <c r="D189" s="103" t="s">
        <v>425</v>
      </c>
      <c r="E189" s="105" t="s">
        <v>1182</v>
      </c>
      <c r="G189" t="s">
        <v>837</v>
      </c>
      <c r="H189" s="107" t="s">
        <v>1183</v>
      </c>
      <c r="I189" t="s">
        <v>1184</v>
      </c>
      <c r="J189" s="108" t="s">
        <v>1185</v>
      </c>
      <c r="K189" s="111" t="s">
        <v>1186</v>
      </c>
      <c r="L189" t="s">
        <v>417</v>
      </c>
      <c r="M189" s="108" t="s">
        <v>1187</v>
      </c>
      <c r="N189" s="109" t="s">
        <v>1188</v>
      </c>
      <c r="O189" s="110">
        <v>40744</v>
      </c>
      <c r="P189" t="s">
        <v>1189</v>
      </c>
    </row>
    <row r="190" spans="1:16" x14ac:dyDescent="0.2">
      <c r="A190" s="102">
        <v>40857</v>
      </c>
      <c r="B190" s="103" t="s">
        <v>414</v>
      </c>
      <c r="C190" s="104">
        <v>40858</v>
      </c>
      <c r="D190" s="103" t="s">
        <v>1190</v>
      </c>
      <c r="E190" s="105" t="s">
        <v>163</v>
      </c>
      <c r="G190" t="s">
        <v>410</v>
      </c>
      <c r="H190" s="107" t="s">
        <v>1191</v>
      </c>
      <c r="J190" s="108" t="s">
        <v>1192</v>
      </c>
      <c r="K190" s="115" t="s">
        <v>1193</v>
      </c>
      <c r="L190" t="s">
        <v>417</v>
      </c>
      <c r="M190" s="108" t="s">
        <v>1194</v>
      </c>
      <c r="N190" s="109" t="s">
        <v>1195</v>
      </c>
      <c r="O190" s="110">
        <v>40849</v>
      </c>
      <c r="P190" t="s">
        <v>1196</v>
      </c>
    </row>
    <row r="191" spans="1:16" x14ac:dyDescent="0.2">
      <c r="A191" s="102">
        <v>40881</v>
      </c>
      <c r="B191" s="103" t="s">
        <v>415</v>
      </c>
      <c r="C191" s="104">
        <v>40884</v>
      </c>
      <c r="D191" s="103" t="s">
        <v>642</v>
      </c>
      <c r="E191" s="105" t="s">
        <v>1197</v>
      </c>
      <c r="G191" t="s">
        <v>410</v>
      </c>
      <c r="H191" s="107" t="s">
        <v>1198</v>
      </c>
      <c r="I191" t="s">
        <v>944</v>
      </c>
      <c r="J191" s="108">
        <v>447795563214</v>
      </c>
      <c r="K191" s="115" t="s">
        <v>1199</v>
      </c>
      <c r="L191" t="s">
        <v>421</v>
      </c>
      <c r="M191" s="108" t="s">
        <v>1200</v>
      </c>
      <c r="N191" s="109" t="s">
        <v>1201</v>
      </c>
      <c r="O191" s="110">
        <v>40818</v>
      </c>
      <c r="P191" t="s">
        <v>1202</v>
      </c>
    </row>
    <row r="192" spans="1:16" x14ac:dyDescent="0.2">
      <c r="A192" s="102">
        <v>40886</v>
      </c>
      <c r="B192" s="103" t="s">
        <v>414</v>
      </c>
      <c r="C192" s="104">
        <v>40887</v>
      </c>
      <c r="D192" s="103" t="s">
        <v>455</v>
      </c>
      <c r="E192" s="105" t="s">
        <v>163</v>
      </c>
      <c r="G192" t="s">
        <v>410</v>
      </c>
      <c r="H192" s="107" t="s">
        <v>1203</v>
      </c>
      <c r="K192" s="115" t="s">
        <v>1204</v>
      </c>
      <c r="M192" s="108" t="s">
        <v>1205</v>
      </c>
      <c r="N192" s="109" t="s">
        <v>1087</v>
      </c>
      <c r="O192" s="110">
        <v>40756</v>
      </c>
      <c r="P192" t="s">
        <v>1206</v>
      </c>
    </row>
    <row r="193" spans="1:16" x14ac:dyDescent="0.2">
      <c r="A193" s="102">
        <v>40888</v>
      </c>
      <c r="B193" s="103" t="s">
        <v>481</v>
      </c>
      <c r="C193" s="104">
        <v>40890</v>
      </c>
      <c r="D193" s="103" t="s">
        <v>481</v>
      </c>
      <c r="E193" s="105" t="s">
        <v>62</v>
      </c>
      <c r="F193" s="106" t="s">
        <v>501</v>
      </c>
      <c r="H193" s="107" t="s">
        <v>1207</v>
      </c>
      <c r="I193" t="s">
        <v>1208</v>
      </c>
      <c r="J193" s="108" t="s">
        <v>1209</v>
      </c>
      <c r="K193" s="115" t="s">
        <v>1210</v>
      </c>
      <c r="O193" s="110">
        <v>40875</v>
      </c>
      <c r="P193" t="s">
        <v>1211</v>
      </c>
    </row>
    <row r="194" spans="1:16" x14ac:dyDescent="0.2">
      <c r="A194" s="102">
        <v>40903</v>
      </c>
      <c r="B194" s="103" t="s">
        <v>526</v>
      </c>
      <c r="C194" s="104">
        <v>40904</v>
      </c>
      <c r="D194" s="103" t="s">
        <v>526</v>
      </c>
      <c r="E194" s="105" t="s">
        <v>513</v>
      </c>
      <c r="G194" t="s">
        <v>410</v>
      </c>
      <c r="H194" s="107" t="s">
        <v>1212</v>
      </c>
      <c r="J194" s="108" t="s">
        <v>1213</v>
      </c>
      <c r="O194" s="110">
        <v>40827</v>
      </c>
      <c r="P194" t="s">
        <v>1214</v>
      </c>
    </row>
    <row r="195" spans="1:16" x14ac:dyDescent="0.2">
      <c r="A195" s="102">
        <v>40903</v>
      </c>
      <c r="B195" s="103" t="s">
        <v>544</v>
      </c>
      <c r="C195" s="104">
        <v>40904</v>
      </c>
      <c r="D195" s="103" t="s">
        <v>544</v>
      </c>
      <c r="E195" s="105" t="s">
        <v>163</v>
      </c>
      <c r="G195" t="s">
        <v>837</v>
      </c>
      <c r="H195" s="107" t="s">
        <v>1215</v>
      </c>
      <c r="I195" t="s">
        <v>1216</v>
      </c>
      <c r="J195" s="108" t="s">
        <v>1217</v>
      </c>
      <c r="L195" t="s">
        <v>421</v>
      </c>
      <c r="M195" s="108" t="s">
        <v>1218</v>
      </c>
      <c r="N195" s="109" t="s">
        <v>1219</v>
      </c>
      <c r="O195" s="110">
        <v>40875</v>
      </c>
      <c r="P195" t="s">
        <v>1220</v>
      </c>
    </row>
    <row r="196" spans="1:16" x14ac:dyDescent="0.2">
      <c r="A196" s="102">
        <v>40904</v>
      </c>
      <c r="B196" s="103" t="s">
        <v>544</v>
      </c>
      <c r="C196" s="104">
        <v>40905</v>
      </c>
      <c r="D196" s="103" t="s">
        <v>544</v>
      </c>
      <c r="E196" s="105" t="s">
        <v>144</v>
      </c>
      <c r="F196" s="106" t="s">
        <v>501</v>
      </c>
      <c r="H196" s="107" t="s">
        <v>1221</v>
      </c>
      <c r="J196" s="108" t="s">
        <v>1222</v>
      </c>
      <c r="O196" s="110">
        <v>40881</v>
      </c>
      <c r="P196" t="s">
        <v>1223</v>
      </c>
    </row>
    <row r="197" spans="1:16" x14ac:dyDescent="0.2">
      <c r="A197" s="102">
        <v>40912</v>
      </c>
      <c r="B197" s="103" t="s">
        <v>526</v>
      </c>
      <c r="C197" s="104">
        <v>40548</v>
      </c>
      <c r="D197" s="103" t="s">
        <v>496</v>
      </c>
      <c r="E197" s="105" t="s">
        <v>1224</v>
      </c>
      <c r="G197" t="s">
        <v>837</v>
      </c>
      <c r="H197" s="107" t="s">
        <v>1225</v>
      </c>
      <c r="L197" t="s">
        <v>417</v>
      </c>
      <c r="M197" s="108" t="s">
        <v>1226</v>
      </c>
      <c r="N197" s="109" t="s">
        <v>1227</v>
      </c>
      <c r="O197" s="110">
        <v>40800</v>
      </c>
      <c r="P197" t="s">
        <v>1228</v>
      </c>
    </row>
    <row r="198" spans="1:16" x14ac:dyDescent="0.2">
      <c r="A198" s="102">
        <v>40912</v>
      </c>
      <c r="B198" s="103" t="s">
        <v>526</v>
      </c>
      <c r="C198" s="104">
        <v>40913</v>
      </c>
      <c r="D198" s="103" t="s">
        <v>606</v>
      </c>
      <c r="E198" s="105" t="s">
        <v>163</v>
      </c>
      <c r="G198" t="s">
        <v>837</v>
      </c>
      <c r="H198" s="107" t="s">
        <v>1225</v>
      </c>
      <c r="J198" s="108" t="s">
        <v>1229</v>
      </c>
      <c r="K198" s="111" t="s">
        <v>1230</v>
      </c>
      <c r="O198" s="110">
        <v>40756</v>
      </c>
      <c r="P198" t="s">
        <v>1231</v>
      </c>
    </row>
    <row r="199" spans="1:16" x14ac:dyDescent="0.2">
      <c r="A199" s="102">
        <v>40913</v>
      </c>
      <c r="B199" s="103" t="s">
        <v>443</v>
      </c>
      <c r="C199" s="104">
        <v>40669</v>
      </c>
      <c r="D199" s="103" t="s">
        <v>443</v>
      </c>
      <c r="E199" s="105" t="s">
        <v>163</v>
      </c>
      <c r="G199" t="s">
        <v>410</v>
      </c>
      <c r="H199" s="107" t="s">
        <v>1232</v>
      </c>
      <c r="J199" s="108" t="s">
        <v>1233</v>
      </c>
      <c r="L199" t="s">
        <v>417</v>
      </c>
      <c r="M199" s="108" t="s">
        <v>1234</v>
      </c>
      <c r="N199" s="109" t="s">
        <v>901</v>
      </c>
      <c r="O199" s="110">
        <v>40737</v>
      </c>
      <c r="P199" t="s">
        <v>1235</v>
      </c>
    </row>
    <row r="200" spans="1:16" x14ac:dyDescent="0.2">
      <c r="A200" s="102">
        <v>40915</v>
      </c>
      <c r="B200" s="103" t="s">
        <v>425</v>
      </c>
      <c r="C200" s="104">
        <v>40551</v>
      </c>
      <c r="D200" s="103" t="s">
        <v>425</v>
      </c>
      <c r="E200" s="105" t="s">
        <v>163</v>
      </c>
      <c r="G200" t="s">
        <v>410</v>
      </c>
      <c r="H200" s="107" t="s">
        <v>1236</v>
      </c>
      <c r="J200" s="108" t="s">
        <v>1237</v>
      </c>
      <c r="L200" t="s">
        <v>417</v>
      </c>
      <c r="M200" s="108" t="s">
        <v>1238</v>
      </c>
      <c r="N200" s="109" t="s">
        <v>971</v>
      </c>
      <c r="O200" s="110">
        <v>40756</v>
      </c>
      <c r="P200" t="s">
        <v>1239</v>
      </c>
    </row>
    <row r="201" spans="1:16" x14ac:dyDescent="0.2">
      <c r="A201" s="102">
        <v>40922</v>
      </c>
      <c r="B201" s="103" t="s">
        <v>446</v>
      </c>
      <c r="C201" s="104">
        <v>40923</v>
      </c>
      <c r="D201" s="103" t="s">
        <v>526</v>
      </c>
      <c r="E201" s="105" t="s">
        <v>163</v>
      </c>
      <c r="G201" t="s">
        <v>837</v>
      </c>
      <c r="H201" s="107" t="s">
        <v>1240</v>
      </c>
      <c r="I201" t="s">
        <v>1241</v>
      </c>
      <c r="O201" s="110" t="s">
        <v>1242</v>
      </c>
      <c r="P201" t="s">
        <v>1243</v>
      </c>
    </row>
    <row r="202" spans="1:16" x14ac:dyDescent="0.2">
      <c r="A202" s="102">
        <v>40923</v>
      </c>
      <c r="B202" s="103" t="s">
        <v>440</v>
      </c>
      <c r="C202" s="104">
        <v>40558</v>
      </c>
      <c r="D202" s="103" t="s">
        <v>804</v>
      </c>
      <c r="E202" s="105" t="s">
        <v>1244</v>
      </c>
      <c r="G202" t="s">
        <v>837</v>
      </c>
      <c r="H202" s="107" t="s">
        <v>1245</v>
      </c>
      <c r="I202" t="s">
        <v>944</v>
      </c>
      <c r="J202" s="108" t="s">
        <v>1246</v>
      </c>
      <c r="K202" s="111" t="s">
        <v>1247</v>
      </c>
      <c r="L202" t="s">
        <v>421</v>
      </c>
      <c r="M202" s="108" t="s">
        <v>1248</v>
      </c>
      <c r="N202" s="109" t="s">
        <v>1249</v>
      </c>
      <c r="O202" s="110">
        <v>40755</v>
      </c>
      <c r="P202" t="s">
        <v>1250</v>
      </c>
    </row>
    <row r="203" spans="1:16" x14ac:dyDescent="0.2">
      <c r="A203" s="102">
        <v>40929</v>
      </c>
      <c r="C203" s="104">
        <v>40564</v>
      </c>
      <c r="E203" s="105" t="s">
        <v>1251</v>
      </c>
      <c r="F203" s="106" t="s">
        <v>837</v>
      </c>
      <c r="H203" s="107" t="s">
        <v>1252</v>
      </c>
      <c r="I203" t="s">
        <v>1253</v>
      </c>
      <c r="J203" s="108" t="s">
        <v>1254</v>
      </c>
      <c r="O203" s="110">
        <v>40778</v>
      </c>
      <c r="P203" t="s">
        <v>1255</v>
      </c>
    </row>
    <row r="204" spans="1:16" x14ac:dyDescent="0.2">
      <c r="A204" s="102">
        <v>40929</v>
      </c>
      <c r="C204" s="104">
        <v>40565</v>
      </c>
      <c r="E204" s="105" t="s">
        <v>929</v>
      </c>
      <c r="F204" s="106" t="s">
        <v>711</v>
      </c>
      <c r="H204" s="107" t="s">
        <v>1256</v>
      </c>
      <c r="K204" s="111" t="s">
        <v>1257</v>
      </c>
      <c r="O204" s="110">
        <v>40672</v>
      </c>
      <c r="P204" t="s">
        <v>1258</v>
      </c>
    </row>
    <row r="205" spans="1:16" x14ac:dyDescent="0.2">
      <c r="A205" s="102">
        <v>40929</v>
      </c>
      <c r="C205" s="104">
        <v>40565</v>
      </c>
      <c r="E205" s="105" t="s">
        <v>983</v>
      </c>
      <c r="F205" s="106" t="s">
        <v>711</v>
      </c>
      <c r="H205" s="107" t="s">
        <v>1259</v>
      </c>
      <c r="K205" t="s">
        <v>1260</v>
      </c>
      <c r="M205"/>
      <c r="O205" s="110">
        <v>40672</v>
      </c>
      <c r="P205" t="s">
        <v>651</v>
      </c>
    </row>
    <row r="206" spans="1:16" x14ac:dyDescent="0.2">
      <c r="A206" s="102">
        <v>40938</v>
      </c>
      <c r="B206" s="103" t="s">
        <v>446</v>
      </c>
      <c r="C206" s="104">
        <v>40938</v>
      </c>
      <c r="D206" s="103" t="s">
        <v>804</v>
      </c>
      <c r="E206" s="105" t="s">
        <v>1261</v>
      </c>
      <c r="G206" t="s">
        <v>410</v>
      </c>
      <c r="H206" s="107" t="s">
        <v>1262</v>
      </c>
      <c r="J206" s="108" t="s">
        <v>1263</v>
      </c>
      <c r="L206" t="s">
        <v>421</v>
      </c>
      <c r="M206" s="108" t="s">
        <v>1264</v>
      </c>
      <c r="N206" s="109" t="s">
        <v>1265</v>
      </c>
      <c r="O206" s="110">
        <v>40932</v>
      </c>
    </row>
    <row r="207" spans="1:16" x14ac:dyDescent="0.2">
      <c r="A207" s="102">
        <v>40949</v>
      </c>
      <c r="B207" s="103" t="s">
        <v>544</v>
      </c>
      <c r="C207" s="104">
        <v>40950</v>
      </c>
      <c r="D207" s="103" t="s">
        <v>544</v>
      </c>
      <c r="E207" s="105" t="s">
        <v>513</v>
      </c>
      <c r="G207" t="s">
        <v>410</v>
      </c>
      <c r="H207" s="107" t="s">
        <v>1266</v>
      </c>
      <c r="O207" s="110">
        <v>40948</v>
      </c>
      <c r="P207" t="s">
        <v>622</v>
      </c>
    </row>
    <row r="208" spans="1:16" x14ac:dyDescent="0.2">
      <c r="A208" s="102">
        <v>40970</v>
      </c>
      <c r="B208" s="103" t="s">
        <v>526</v>
      </c>
      <c r="C208" s="104">
        <v>40971</v>
      </c>
      <c r="D208" s="103" t="s">
        <v>496</v>
      </c>
      <c r="E208" s="105" t="s">
        <v>513</v>
      </c>
      <c r="G208" t="s">
        <v>837</v>
      </c>
      <c r="H208" s="107" t="s">
        <v>1267</v>
      </c>
      <c r="I208" t="s">
        <v>1268</v>
      </c>
      <c r="J208" s="108" t="s">
        <v>1269</v>
      </c>
      <c r="K208" s="111" t="s">
        <v>1270</v>
      </c>
      <c r="L208" t="s">
        <v>1085</v>
      </c>
      <c r="M208" s="108" t="s">
        <v>1271</v>
      </c>
      <c r="N208" s="109" t="s">
        <v>1180</v>
      </c>
      <c r="O208" s="110">
        <v>40739</v>
      </c>
      <c r="P208" t="s">
        <v>1272</v>
      </c>
    </row>
    <row r="209" spans="1:16" x14ac:dyDescent="0.2">
      <c r="A209" s="102">
        <v>40977</v>
      </c>
      <c r="B209" s="103" t="s">
        <v>444</v>
      </c>
      <c r="C209" s="104">
        <v>40977</v>
      </c>
      <c r="D209" s="103" t="s">
        <v>496</v>
      </c>
      <c r="E209" s="105" t="s">
        <v>163</v>
      </c>
      <c r="G209" t="s">
        <v>410</v>
      </c>
      <c r="H209" s="107" t="s">
        <v>1273</v>
      </c>
      <c r="J209" s="108" t="s">
        <v>1274</v>
      </c>
      <c r="K209" s="115" t="s">
        <v>1275</v>
      </c>
      <c r="L209" t="s">
        <v>417</v>
      </c>
      <c r="M209" s="108" t="s">
        <v>1276</v>
      </c>
      <c r="N209" s="109" t="s">
        <v>1277</v>
      </c>
      <c r="O209" s="110">
        <v>40959</v>
      </c>
      <c r="P209" t="s">
        <v>1278</v>
      </c>
    </row>
    <row r="210" spans="1:16" x14ac:dyDescent="0.2">
      <c r="A210" s="102">
        <v>40978</v>
      </c>
      <c r="B210" s="103" t="s">
        <v>526</v>
      </c>
      <c r="C210" s="104">
        <v>40979</v>
      </c>
      <c r="D210" s="103" t="s">
        <v>425</v>
      </c>
      <c r="E210" s="105" t="s">
        <v>513</v>
      </c>
      <c r="F210" s="106" t="s">
        <v>918</v>
      </c>
      <c r="G210" t="s">
        <v>837</v>
      </c>
      <c r="H210" s="107" t="s">
        <v>1279</v>
      </c>
      <c r="J210" s="108" t="s">
        <v>1280</v>
      </c>
      <c r="K210" s="115" t="s">
        <v>1281</v>
      </c>
      <c r="L210" t="s">
        <v>417</v>
      </c>
      <c r="M210" s="108" t="s">
        <v>1282</v>
      </c>
      <c r="N210" s="109" t="s">
        <v>1283</v>
      </c>
      <c r="O210" s="110">
        <v>40896</v>
      </c>
      <c r="P210" s="117">
        <v>345</v>
      </c>
    </row>
    <row r="211" spans="1:16" x14ac:dyDescent="0.2">
      <c r="A211" s="102">
        <v>40986</v>
      </c>
      <c r="B211" s="103" t="s">
        <v>496</v>
      </c>
      <c r="C211" s="104">
        <v>40987</v>
      </c>
      <c r="E211" s="105" t="s">
        <v>1284</v>
      </c>
      <c r="G211" t="s">
        <v>410</v>
      </c>
      <c r="H211" s="107" t="s">
        <v>1285</v>
      </c>
      <c r="J211" s="108" t="s">
        <v>1286</v>
      </c>
      <c r="K211" s="115" t="s">
        <v>1287</v>
      </c>
      <c r="O211" s="110">
        <v>40969</v>
      </c>
      <c r="P211" t="s">
        <v>1288</v>
      </c>
    </row>
    <row r="212" spans="1:16" x14ac:dyDescent="0.2">
      <c r="A212" s="102">
        <v>40986</v>
      </c>
      <c r="B212" s="103" t="s">
        <v>496</v>
      </c>
      <c r="C212" s="104">
        <v>40987</v>
      </c>
      <c r="E212" s="105" t="s">
        <v>1289</v>
      </c>
      <c r="G212" t="s">
        <v>1290</v>
      </c>
      <c r="H212" s="107" t="s">
        <v>1291</v>
      </c>
      <c r="J212" s="108" t="s">
        <v>648</v>
      </c>
      <c r="K212" t="s">
        <v>1292</v>
      </c>
      <c r="O212" s="110">
        <v>40940</v>
      </c>
      <c r="P212" t="s">
        <v>1293</v>
      </c>
    </row>
    <row r="213" spans="1:16" x14ac:dyDescent="0.2">
      <c r="A213" s="102">
        <v>40991</v>
      </c>
      <c r="B213" s="103" t="s">
        <v>425</v>
      </c>
      <c r="C213" s="104">
        <v>40992</v>
      </c>
      <c r="D213" s="103" t="s">
        <v>425</v>
      </c>
      <c r="E213" s="105" t="s">
        <v>513</v>
      </c>
      <c r="F213" s="118">
        <v>295</v>
      </c>
      <c r="G213" t="s">
        <v>410</v>
      </c>
      <c r="H213" s="107" t="s">
        <v>1294</v>
      </c>
      <c r="I213" t="s">
        <v>1295</v>
      </c>
      <c r="J213" s="108" t="s">
        <v>1296</v>
      </c>
      <c r="K213" s="111" t="s">
        <v>1297</v>
      </c>
      <c r="L213" t="s">
        <v>417</v>
      </c>
      <c r="M213" s="108" t="s">
        <v>1298</v>
      </c>
      <c r="N213" s="109" t="s">
        <v>1299</v>
      </c>
      <c r="O213" s="110">
        <v>40660</v>
      </c>
      <c r="P213" t="s">
        <v>1300</v>
      </c>
    </row>
    <row r="214" spans="1:16" x14ac:dyDescent="0.2">
      <c r="A214" s="102">
        <v>40991</v>
      </c>
      <c r="E214" s="105" t="s">
        <v>1301</v>
      </c>
      <c r="F214" s="106" t="s">
        <v>501</v>
      </c>
      <c r="H214" s="107" t="s">
        <v>1302</v>
      </c>
      <c r="J214" s="108" t="s">
        <v>1303</v>
      </c>
      <c r="L214" t="s">
        <v>421</v>
      </c>
      <c r="O214" s="110">
        <v>40987</v>
      </c>
      <c r="P214" t="s">
        <v>1304</v>
      </c>
    </row>
    <row r="215" spans="1:16" x14ac:dyDescent="0.2">
      <c r="A215" s="102">
        <v>40991</v>
      </c>
      <c r="B215" s="103" t="s">
        <v>440</v>
      </c>
      <c r="C215" s="104">
        <v>40991</v>
      </c>
      <c r="D215" s="103" t="s">
        <v>1305</v>
      </c>
      <c r="E215" s="105" t="s">
        <v>144</v>
      </c>
      <c r="G215" t="s">
        <v>410</v>
      </c>
      <c r="H215" s="107" t="s">
        <v>1306</v>
      </c>
      <c r="J215" s="108" t="s">
        <v>1307</v>
      </c>
      <c r="K215" s="111" t="s">
        <v>1308</v>
      </c>
      <c r="L215" t="s">
        <v>417</v>
      </c>
      <c r="M215" s="108" t="s">
        <v>1309</v>
      </c>
      <c r="N215" s="109" t="s">
        <v>1310</v>
      </c>
      <c r="O215" s="110">
        <v>40976</v>
      </c>
      <c r="P215" t="s">
        <v>1311</v>
      </c>
    </row>
    <row r="216" spans="1:16" x14ac:dyDescent="0.2">
      <c r="A216" s="102">
        <v>41026</v>
      </c>
      <c r="B216" s="103" t="s">
        <v>443</v>
      </c>
      <c r="C216" s="104">
        <v>41028</v>
      </c>
      <c r="D216" s="103" t="s">
        <v>414</v>
      </c>
      <c r="E216" s="105" t="s">
        <v>513</v>
      </c>
      <c r="G216" t="s">
        <v>410</v>
      </c>
      <c r="H216" s="107" t="s">
        <v>1312</v>
      </c>
      <c r="I216" t="s">
        <v>1313</v>
      </c>
      <c r="J216" s="108" t="s">
        <v>1314</v>
      </c>
      <c r="L216" t="s">
        <v>417</v>
      </c>
      <c r="M216" s="108" t="s">
        <v>1315</v>
      </c>
      <c r="N216" s="109" t="s">
        <v>1316</v>
      </c>
      <c r="O216" s="110">
        <v>41022</v>
      </c>
      <c r="P216" t="s">
        <v>1317</v>
      </c>
    </row>
    <row r="217" spans="1:16" x14ac:dyDescent="0.2">
      <c r="A217" s="102">
        <v>41027</v>
      </c>
      <c r="B217" s="102" t="s">
        <v>649</v>
      </c>
      <c r="C217" s="104">
        <v>41392</v>
      </c>
      <c r="E217" s="105" t="s">
        <v>797</v>
      </c>
      <c r="F217" s="118">
        <v>350</v>
      </c>
      <c r="G217" t="s">
        <v>837</v>
      </c>
      <c r="H217" s="107" t="s">
        <v>1318</v>
      </c>
      <c r="I217" t="s">
        <v>1319</v>
      </c>
      <c r="J217" s="108" t="s">
        <v>1320</v>
      </c>
      <c r="K217" s="115" t="s">
        <v>1321</v>
      </c>
      <c r="L217" t="s">
        <v>417</v>
      </c>
      <c r="M217" s="108" t="s">
        <v>1322</v>
      </c>
      <c r="N217" s="109" t="s">
        <v>1323</v>
      </c>
      <c r="O217" s="110">
        <v>40941</v>
      </c>
      <c r="P217" t="s">
        <v>1324</v>
      </c>
    </row>
    <row r="218" spans="1:16" x14ac:dyDescent="0.2">
      <c r="A218" s="102">
        <v>41088</v>
      </c>
      <c r="B218" s="103" t="s">
        <v>1190</v>
      </c>
      <c r="C218" s="104">
        <v>41091</v>
      </c>
      <c r="D218" s="103" t="s">
        <v>455</v>
      </c>
      <c r="E218" s="105" t="s">
        <v>513</v>
      </c>
      <c r="G218" t="s">
        <v>410</v>
      </c>
      <c r="H218" s="107" t="s">
        <v>1312</v>
      </c>
      <c r="I218" t="s">
        <v>1313</v>
      </c>
      <c r="J218" s="108" t="s">
        <v>1325</v>
      </c>
      <c r="K218" s="111" t="s">
        <v>1326</v>
      </c>
      <c r="L218" t="s">
        <v>417</v>
      </c>
      <c r="M218" s="108" t="s">
        <v>1315</v>
      </c>
      <c r="N218" s="109" t="s">
        <v>1316</v>
      </c>
      <c r="O218" s="110">
        <v>41074</v>
      </c>
    </row>
    <row r="219" spans="1:16" x14ac:dyDescent="0.2">
      <c r="A219" s="102">
        <v>41089</v>
      </c>
      <c r="B219" s="103" t="s">
        <v>414</v>
      </c>
      <c r="C219" s="104">
        <v>41092</v>
      </c>
      <c r="D219" s="103" t="s">
        <v>444</v>
      </c>
      <c r="E219" s="105" t="s">
        <v>509</v>
      </c>
      <c r="G219" t="s">
        <v>410</v>
      </c>
      <c r="H219" s="107" t="s">
        <v>1327</v>
      </c>
      <c r="I219" t="s">
        <v>1328</v>
      </c>
      <c r="J219" s="108">
        <v>8438749</v>
      </c>
      <c r="L219" t="s">
        <v>417</v>
      </c>
      <c r="M219" s="108" t="s">
        <v>1329</v>
      </c>
      <c r="N219" s="109" t="s">
        <v>1330</v>
      </c>
      <c r="O219" s="110">
        <v>41087</v>
      </c>
      <c r="P219" t="s">
        <v>1331</v>
      </c>
    </row>
    <row r="220" spans="1:16" x14ac:dyDescent="0.2">
      <c r="A220" s="102">
        <v>41090</v>
      </c>
      <c r="B220" s="103" t="s">
        <v>526</v>
      </c>
      <c r="C220" s="104">
        <v>41091</v>
      </c>
      <c r="D220" s="103" t="s">
        <v>796</v>
      </c>
      <c r="E220" s="105" t="s">
        <v>914</v>
      </c>
      <c r="F220" s="118">
        <v>345</v>
      </c>
      <c r="G220" t="s">
        <v>410</v>
      </c>
      <c r="H220" s="107" t="s">
        <v>1332</v>
      </c>
      <c r="K220" s="111" t="s">
        <v>1333</v>
      </c>
      <c r="L220" t="s">
        <v>417</v>
      </c>
      <c r="M220" s="108" t="s">
        <v>1334</v>
      </c>
      <c r="N220" s="109" t="s">
        <v>1335</v>
      </c>
      <c r="O220" s="110">
        <v>41069</v>
      </c>
      <c r="P220" t="s">
        <v>1336</v>
      </c>
    </row>
    <row r="221" spans="1:16" x14ac:dyDescent="0.2">
      <c r="A221" s="102">
        <v>41145</v>
      </c>
      <c r="B221" s="103" t="s">
        <v>951</v>
      </c>
      <c r="C221" s="104">
        <v>41146</v>
      </c>
      <c r="D221" s="103" t="s">
        <v>415</v>
      </c>
      <c r="E221" s="105" t="s">
        <v>163</v>
      </c>
      <c r="F221" s="106" t="s">
        <v>918</v>
      </c>
      <c r="H221" s="107" t="s">
        <v>1337</v>
      </c>
      <c r="O221" s="110">
        <v>41130</v>
      </c>
      <c r="P221" t="s">
        <v>1338</v>
      </c>
    </row>
    <row r="222" spans="1:16" x14ac:dyDescent="0.2">
      <c r="A222" s="102">
        <v>41201</v>
      </c>
      <c r="B222" s="103" t="s">
        <v>526</v>
      </c>
      <c r="C222" s="104">
        <v>41202</v>
      </c>
      <c r="D222" s="103" t="s">
        <v>414</v>
      </c>
      <c r="E222" s="105" t="s">
        <v>163</v>
      </c>
      <c r="G222" t="s">
        <v>410</v>
      </c>
      <c r="H222" s="107" t="s">
        <v>1339</v>
      </c>
      <c r="K222" s="111" t="s">
        <v>1340</v>
      </c>
      <c r="O222" s="110">
        <v>41113</v>
      </c>
      <c r="P222" t="s">
        <v>1341</v>
      </c>
    </row>
    <row r="223" spans="1:16" x14ac:dyDescent="0.2">
      <c r="A223" s="102">
        <v>41203</v>
      </c>
      <c r="B223" s="103" t="s">
        <v>496</v>
      </c>
      <c r="C223" s="104">
        <v>41204</v>
      </c>
      <c r="D223" s="103" t="s">
        <v>496</v>
      </c>
      <c r="E223" s="105" t="s">
        <v>163</v>
      </c>
      <c r="G223" t="s">
        <v>410</v>
      </c>
      <c r="H223" s="107" t="s">
        <v>1342</v>
      </c>
      <c r="I223" t="s">
        <v>1343</v>
      </c>
      <c r="J223" s="108" t="s">
        <v>1344</v>
      </c>
      <c r="K223" s="115" t="s">
        <v>1345</v>
      </c>
      <c r="L223" t="s">
        <v>421</v>
      </c>
      <c r="M223" s="108" t="s">
        <v>1346</v>
      </c>
      <c r="N223" s="109" t="s">
        <v>1347</v>
      </c>
      <c r="O223" s="110">
        <v>40939</v>
      </c>
      <c r="P223" t="s">
        <v>1348</v>
      </c>
    </row>
    <row r="224" spans="1:16" x14ac:dyDescent="0.2">
      <c r="A224" s="102">
        <v>41203</v>
      </c>
      <c r="B224" s="103" t="s">
        <v>443</v>
      </c>
      <c r="C224" s="104">
        <v>41205</v>
      </c>
      <c r="D224" s="103" t="s">
        <v>443</v>
      </c>
      <c r="E224" s="105" t="s">
        <v>513</v>
      </c>
      <c r="F224" s="106">
        <v>690</v>
      </c>
      <c r="G224" t="s">
        <v>410</v>
      </c>
      <c r="H224" s="107" t="s">
        <v>1262</v>
      </c>
      <c r="J224" s="108" t="s">
        <v>1263</v>
      </c>
      <c r="K224" s="115" t="s">
        <v>1349</v>
      </c>
      <c r="L224" t="s">
        <v>421</v>
      </c>
      <c r="M224" s="108" t="s">
        <v>1264</v>
      </c>
      <c r="N224" s="109" t="s">
        <v>1350</v>
      </c>
      <c r="O224" s="110">
        <v>41024</v>
      </c>
      <c r="P224" t="s">
        <v>1351</v>
      </c>
    </row>
    <row r="225" spans="1:16" ht="15" customHeight="1" x14ac:dyDescent="0.2">
      <c r="A225" s="102">
        <v>41203</v>
      </c>
      <c r="B225" s="103" t="s">
        <v>443</v>
      </c>
      <c r="C225" s="104">
        <v>41204</v>
      </c>
      <c r="D225" s="103" t="s">
        <v>443</v>
      </c>
      <c r="E225" s="105" t="s">
        <v>509</v>
      </c>
      <c r="F225" s="106">
        <v>365.3</v>
      </c>
      <c r="G225" t="s">
        <v>410</v>
      </c>
      <c r="H225" s="107" t="s">
        <v>1352</v>
      </c>
      <c r="I225" t="s">
        <v>1353</v>
      </c>
      <c r="J225" s="108" t="s">
        <v>1354</v>
      </c>
      <c r="L225" t="s">
        <v>417</v>
      </c>
      <c r="M225" s="108" t="s">
        <v>1355</v>
      </c>
      <c r="N225" s="109" t="s">
        <v>1356</v>
      </c>
      <c r="O225" s="110">
        <v>41187</v>
      </c>
      <c r="P225" t="s">
        <v>1357</v>
      </c>
    </row>
    <row r="226" spans="1:16" ht="15" customHeight="1" x14ac:dyDescent="0.2">
      <c r="A226" s="102">
        <v>41216</v>
      </c>
      <c r="B226" s="103" t="s">
        <v>1358</v>
      </c>
      <c r="C226" s="104">
        <v>40850</v>
      </c>
      <c r="D226" s="103" t="s">
        <v>552</v>
      </c>
      <c r="E226" s="105" t="s">
        <v>163</v>
      </c>
      <c r="F226" s="106" t="s">
        <v>918</v>
      </c>
      <c r="H226" s="107" t="s">
        <v>1359</v>
      </c>
      <c r="I226" t="s">
        <v>1360</v>
      </c>
      <c r="O226" s="110">
        <v>40758</v>
      </c>
      <c r="P226" t="s">
        <v>1361</v>
      </c>
    </row>
    <row r="227" spans="1:16" ht="15" customHeight="1" x14ac:dyDescent="0.2">
      <c r="A227" s="102">
        <v>41216</v>
      </c>
      <c r="B227" s="103" t="s">
        <v>526</v>
      </c>
      <c r="C227" s="104">
        <v>41216</v>
      </c>
      <c r="D227" s="103" t="s">
        <v>730</v>
      </c>
      <c r="E227" s="105" t="s">
        <v>1362</v>
      </c>
      <c r="F227" s="106">
        <v>550</v>
      </c>
      <c r="G227" t="s">
        <v>410</v>
      </c>
      <c r="H227" s="107" t="s">
        <v>1363</v>
      </c>
      <c r="J227" s="108" t="s">
        <v>1364</v>
      </c>
      <c r="K227" s="115" t="s">
        <v>1365</v>
      </c>
      <c r="L227" t="s">
        <v>417</v>
      </c>
      <c r="M227" s="108" t="s">
        <v>1366</v>
      </c>
      <c r="N227" s="109" t="s">
        <v>1367</v>
      </c>
      <c r="O227" s="110">
        <v>41196</v>
      </c>
      <c r="P227" t="s">
        <v>1368</v>
      </c>
    </row>
    <row r="228" spans="1:16" ht="15" customHeight="1" x14ac:dyDescent="0.2">
      <c r="A228" s="102">
        <v>41216</v>
      </c>
      <c r="B228" s="103" t="s">
        <v>526</v>
      </c>
      <c r="C228" s="104">
        <v>41216</v>
      </c>
      <c r="D228" s="103" t="s">
        <v>730</v>
      </c>
      <c r="E228" s="105" t="s">
        <v>1369</v>
      </c>
      <c r="F228" s="119" t="s">
        <v>1370</v>
      </c>
      <c r="G228" t="s">
        <v>1371</v>
      </c>
      <c r="H228" s="107" t="s">
        <v>1372</v>
      </c>
      <c r="O228" s="110">
        <v>41196</v>
      </c>
    </row>
    <row r="229" spans="1:16" ht="15" customHeight="1" x14ac:dyDescent="0.2">
      <c r="A229" s="102">
        <v>41217</v>
      </c>
      <c r="B229" s="103" t="s">
        <v>665</v>
      </c>
      <c r="C229" s="104">
        <v>41219</v>
      </c>
      <c r="D229" s="103" t="s">
        <v>641</v>
      </c>
      <c r="E229" s="105" t="s">
        <v>62</v>
      </c>
      <c r="F229" s="106">
        <v>290</v>
      </c>
      <c r="G229" t="s">
        <v>410</v>
      </c>
      <c r="H229" s="107" t="s">
        <v>1373</v>
      </c>
      <c r="J229" s="108" t="s">
        <v>1374</v>
      </c>
      <c r="K229" s="111" t="s">
        <v>1375</v>
      </c>
      <c r="L229" t="s">
        <v>417</v>
      </c>
      <c r="M229" s="108" t="s">
        <v>1376</v>
      </c>
      <c r="N229" s="109" t="s">
        <v>1377</v>
      </c>
      <c r="O229" s="110">
        <v>41175</v>
      </c>
      <c r="P229" s="120">
        <v>290</v>
      </c>
    </row>
    <row r="230" spans="1:16" ht="15" customHeight="1" x14ac:dyDescent="0.2">
      <c r="A230" s="102">
        <v>41236</v>
      </c>
      <c r="B230" s="103" t="s">
        <v>549</v>
      </c>
      <c r="C230" s="104">
        <v>41236</v>
      </c>
      <c r="E230" s="105" t="s">
        <v>1362</v>
      </c>
      <c r="F230" s="106">
        <v>690</v>
      </c>
      <c r="G230" t="s">
        <v>410</v>
      </c>
      <c r="H230" s="107" t="s">
        <v>1378</v>
      </c>
      <c r="I230" t="s">
        <v>1379</v>
      </c>
      <c r="J230" s="108" t="s">
        <v>1380</v>
      </c>
      <c r="K230" s="115" t="s">
        <v>1381</v>
      </c>
      <c r="L230" t="s">
        <v>421</v>
      </c>
      <c r="M230" s="108" t="s">
        <v>1382</v>
      </c>
      <c r="N230" s="109" t="s">
        <v>1383</v>
      </c>
      <c r="O230" s="110">
        <v>41038</v>
      </c>
      <c r="P230" t="s">
        <v>1384</v>
      </c>
    </row>
    <row r="231" spans="1:16" ht="15" customHeight="1" x14ac:dyDescent="0.2">
      <c r="A231" s="102">
        <v>41236</v>
      </c>
      <c r="B231" s="103" t="s">
        <v>549</v>
      </c>
      <c r="C231" s="104">
        <v>41236</v>
      </c>
      <c r="D231" s="103" t="s">
        <v>1190</v>
      </c>
      <c r="E231" s="105" t="s">
        <v>1369</v>
      </c>
      <c r="G231" t="s">
        <v>410</v>
      </c>
      <c r="H231" s="107" t="s">
        <v>1385</v>
      </c>
      <c r="I231" t="s">
        <v>1386</v>
      </c>
      <c r="J231" s="108" t="s">
        <v>1387</v>
      </c>
      <c r="O231" s="110">
        <v>41038</v>
      </c>
    </row>
    <row r="232" spans="1:16" ht="15" customHeight="1" x14ac:dyDescent="0.2">
      <c r="A232" s="102">
        <v>41236</v>
      </c>
      <c r="B232" s="103" t="s">
        <v>425</v>
      </c>
      <c r="C232" s="104">
        <v>41236</v>
      </c>
      <c r="D232" s="103" t="s">
        <v>414</v>
      </c>
      <c r="E232" s="105" t="s">
        <v>1388</v>
      </c>
      <c r="F232" s="106">
        <v>95</v>
      </c>
      <c r="G232" t="s">
        <v>410</v>
      </c>
      <c r="H232" s="107" t="s">
        <v>1389</v>
      </c>
      <c r="J232" s="108" t="s">
        <v>1390</v>
      </c>
      <c r="K232" s="115" t="s">
        <v>1391</v>
      </c>
      <c r="L232" t="s">
        <v>417</v>
      </c>
      <c r="M232" s="108" t="s">
        <v>1392</v>
      </c>
      <c r="N232" s="109" t="s">
        <v>1393</v>
      </c>
      <c r="O232" s="110">
        <v>41208</v>
      </c>
    </row>
    <row r="233" spans="1:16" ht="15" customHeight="1" x14ac:dyDescent="0.2">
      <c r="A233" s="102">
        <v>41237</v>
      </c>
      <c r="B233" s="103" t="s">
        <v>496</v>
      </c>
      <c r="C233" s="104">
        <v>41238</v>
      </c>
      <c r="D233" s="103" t="s">
        <v>496</v>
      </c>
      <c r="E233" s="105" t="s">
        <v>163</v>
      </c>
      <c r="F233" s="106">
        <v>250</v>
      </c>
      <c r="G233" t="s">
        <v>410</v>
      </c>
      <c r="H233" s="107" t="s">
        <v>1394</v>
      </c>
      <c r="I233" t="s">
        <v>1395</v>
      </c>
      <c r="J233" s="108" t="s">
        <v>1396</v>
      </c>
      <c r="K233" s="111" t="s">
        <v>1397</v>
      </c>
      <c r="L233" t="s">
        <v>417</v>
      </c>
      <c r="M233" s="108" t="s">
        <v>1398</v>
      </c>
      <c r="N233" s="109" t="s">
        <v>1399</v>
      </c>
      <c r="O233" s="110">
        <v>41177</v>
      </c>
    </row>
    <row r="234" spans="1:16" ht="15" customHeight="1" x14ac:dyDescent="0.2">
      <c r="A234" s="102">
        <v>41265</v>
      </c>
      <c r="B234" s="103" t="s">
        <v>780</v>
      </c>
      <c r="C234" s="104">
        <v>41265</v>
      </c>
      <c r="D234" s="103" t="s">
        <v>1190</v>
      </c>
      <c r="E234" s="105" t="s">
        <v>144</v>
      </c>
      <c r="F234" s="118">
        <v>350</v>
      </c>
      <c r="G234" t="s">
        <v>410</v>
      </c>
      <c r="H234" s="107" t="s">
        <v>1400</v>
      </c>
      <c r="J234" s="108" t="s">
        <v>1401</v>
      </c>
      <c r="K234" s="115" t="s">
        <v>1402</v>
      </c>
      <c r="M234" s="108" t="s">
        <v>1403</v>
      </c>
      <c r="N234" s="109" t="s">
        <v>1404</v>
      </c>
      <c r="O234" s="110">
        <v>41017</v>
      </c>
      <c r="P234" t="s">
        <v>1405</v>
      </c>
    </row>
    <row r="235" spans="1:16" ht="15" customHeight="1" x14ac:dyDescent="0.2">
      <c r="A235" s="102">
        <v>41271</v>
      </c>
      <c r="B235" s="103" t="s">
        <v>481</v>
      </c>
      <c r="C235" s="104">
        <v>41271</v>
      </c>
      <c r="D235" s="103" t="s">
        <v>951</v>
      </c>
      <c r="E235" s="105" t="s">
        <v>1362</v>
      </c>
      <c r="F235" s="118">
        <v>295</v>
      </c>
      <c r="G235" t="s">
        <v>410</v>
      </c>
      <c r="H235" s="107" t="s">
        <v>1406</v>
      </c>
      <c r="I235" t="s">
        <v>1407</v>
      </c>
      <c r="J235" s="108" t="s">
        <v>1408</v>
      </c>
      <c r="K235" s="115" t="s">
        <v>1409</v>
      </c>
      <c r="L235" t="s">
        <v>417</v>
      </c>
      <c r="M235" s="108" t="s">
        <v>1410</v>
      </c>
      <c r="N235" s="109" t="s">
        <v>1411</v>
      </c>
      <c r="O235" s="110">
        <v>41244</v>
      </c>
      <c r="P235" t="s">
        <v>1412</v>
      </c>
    </row>
    <row r="236" spans="1:16" ht="15" customHeight="1" x14ac:dyDescent="0.2">
      <c r="A236" s="102">
        <v>41271</v>
      </c>
      <c r="B236" s="103" t="s">
        <v>440</v>
      </c>
      <c r="C236" s="104">
        <v>41277</v>
      </c>
      <c r="D236" s="103" t="s">
        <v>440</v>
      </c>
      <c r="E236" s="105" t="s">
        <v>1413</v>
      </c>
      <c r="F236" s="118" t="s">
        <v>1414</v>
      </c>
      <c r="G236" t="s">
        <v>410</v>
      </c>
      <c r="H236" s="107" t="s">
        <v>1415</v>
      </c>
      <c r="I236" t="s">
        <v>1416</v>
      </c>
      <c r="J236" s="108" t="s">
        <v>1417</v>
      </c>
      <c r="K236" s="115" t="s">
        <v>1418</v>
      </c>
      <c r="M236" s="108" t="s">
        <v>1419</v>
      </c>
      <c r="N236" s="109" t="s">
        <v>1420</v>
      </c>
      <c r="O236" s="110">
        <v>41264</v>
      </c>
      <c r="P236" t="s">
        <v>1421</v>
      </c>
    </row>
    <row r="237" spans="1:16" s="125" customFormat="1" x14ac:dyDescent="0.2">
      <c r="A237" s="121" t="s">
        <v>1319</v>
      </c>
      <c r="B237" s="122"/>
      <c r="C237" s="123">
        <v>41254</v>
      </c>
      <c r="D237" s="122"/>
      <c r="E237" s="124" t="s">
        <v>1422</v>
      </c>
      <c r="F237" s="118"/>
      <c r="G237" s="125" t="s">
        <v>410</v>
      </c>
      <c r="H237" s="126" t="s">
        <v>1423</v>
      </c>
      <c r="I237" s="125" t="s">
        <v>1424</v>
      </c>
      <c r="J237" s="127" t="s">
        <v>1425</v>
      </c>
      <c r="L237" s="125" t="s">
        <v>417</v>
      </c>
      <c r="M237" s="127" t="s">
        <v>1426</v>
      </c>
      <c r="N237" s="128" t="s">
        <v>1427</v>
      </c>
      <c r="O237" s="129">
        <v>40896</v>
      </c>
      <c r="P237" s="125" t="s">
        <v>1428</v>
      </c>
    </row>
    <row r="238" spans="1:16" s="125" customFormat="1" ht="15" customHeight="1" x14ac:dyDescent="0.2">
      <c r="A238" s="121" t="s">
        <v>1319</v>
      </c>
      <c r="B238" s="122"/>
      <c r="C238" s="123"/>
      <c r="D238" s="122"/>
      <c r="E238" s="124" t="s">
        <v>62</v>
      </c>
      <c r="F238" s="118"/>
      <c r="H238" s="126" t="s">
        <v>1429</v>
      </c>
      <c r="J238" s="127"/>
      <c r="K238" s="130" t="s">
        <v>1430</v>
      </c>
      <c r="M238" s="127"/>
      <c r="N238" s="128"/>
      <c r="O238" s="129">
        <v>41071</v>
      </c>
      <c r="P238" s="125" t="s">
        <v>1431</v>
      </c>
    </row>
    <row r="239" spans="1:16" ht="15" customHeight="1" x14ac:dyDescent="0.2">
      <c r="A239" s="102">
        <v>41275</v>
      </c>
      <c r="C239" s="104">
        <v>40916</v>
      </c>
      <c r="E239" s="105" t="s">
        <v>163</v>
      </c>
      <c r="F239" s="131" t="s">
        <v>1432</v>
      </c>
      <c r="G239" t="s">
        <v>837</v>
      </c>
      <c r="H239" s="107" t="s">
        <v>1433</v>
      </c>
      <c r="I239" t="s">
        <v>1434</v>
      </c>
      <c r="J239" s="108" t="s">
        <v>1435</v>
      </c>
      <c r="K239" s="115" t="s">
        <v>1436</v>
      </c>
      <c r="L239" t="s">
        <v>417</v>
      </c>
      <c r="M239" s="108" t="s">
        <v>1437</v>
      </c>
      <c r="N239" s="109" t="s">
        <v>1316</v>
      </c>
      <c r="O239" s="110">
        <v>41113</v>
      </c>
      <c r="P239" t="s">
        <v>1438</v>
      </c>
    </row>
    <row r="240" spans="1:16" ht="15" customHeight="1" x14ac:dyDescent="0.2">
      <c r="A240" s="102">
        <v>41276</v>
      </c>
      <c r="B240" s="103" t="s">
        <v>425</v>
      </c>
      <c r="C240" s="104">
        <v>41276</v>
      </c>
      <c r="D240" s="103" t="s">
        <v>455</v>
      </c>
      <c r="E240" s="105" t="s">
        <v>513</v>
      </c>
      <c r="F240" s="118">
        <v>345</v>
      </c>
      <c r="G240" t="s">
        <v>410</v>
      </c>
      <c r="H240" s="107" t="s">
        <v>1439</v>
      </c>
      <c r="I240" t="s">
        <v>1440</v>
      </c>
      <c r="J240" s="108" t="s">
        <v>1441</v>
      </c>
      <c r="K240" s="115" t="s">
        <v>1442</v>
      </c>
      <c r="M240" s="108" t="s">
        <v>1443</v>
      </c>
      <c r="N240" s="109" t="s">
        <v>1444</v>
      </c>
      <c r="O240" s="110">
        <v>41242</v>
      </c>
    </row>
    <row r="241" spans="1:16" ht="15" customHeight="1" x14ac:dyDescent="0.2">
      <c r="A241" s="102">
        <v>41277</v>
      </c>
      <c r="B241" s="103" t="s">
        <v>425</v>
      </c>
      <c r="C241" s="104">
        <v>41277</v>
      </c>
      <c r="D241" s="103" t="s">
        <v>1190</v>
      </c>
      <c r="E241" s="105" t="s">
        <v>144</v>
      </c>
      <c r="F241" s="118">
        <v>350</v>
      </c>
      <c r="G241" t="s">
        <v>410</v>
      </c>
      <c r="H241" s="107" t="s">
        <v>1445</v>
      </c>
      <c r="I241" t="s">
        <v>1446</v>
      </c>
      <c r="J241" s="108" t="s">
        <v>1447</v>
      </c>
      <c r="K241" s="115" t="s">
        <v>1448</v>
      </c>
      <c r="L241" t="s">
        <v>417</v>
      </c>
      <c r="M241" s="108" t="s">
        <v>1449</v>
      </c>
      <c r="N241" s="109" t="s">
        <v>1450</v>
      </c>
      <c r="O241" s="110">
        <v>41263</v>
      </c>
    </row>
    <row r="242" spans="1:16" ht="15" customHeight="1" x14ac:dyDescent="0.2">
      <c r="A242" s="102">
        <v>41284</v>
      </c>
      <c r="B242" s="103" t="s">
        <v>425</v>
      </c>
      <c r="C242" s="104">
        <v>41288</v>
      </c>
      <c r="D242" s="103" t="s">
        <v>415</v>
      </c>
      <c r="E242" s="105" t="s">
        <v>1451</v>
      </c>
      <c r="F242" s="106">
        <v>877</v>
      </c>
      <c r="G242" t="s">
        <v>410</v>
      </c>
      <c r="H242" s="107" t="s">
        <v>1452</v>
      </c>
      <c r="J242" s="108" t="s">
        <v>1453</v>
      </c>
      <c r="K242" s="115" t="s">
        <v>1454</v>
      </c>
      <c r="L242" t="s">
        <v>421</v>
      </c>
      <c r="M242" s="108" t="s">
        <v>1455</v>
      </c>
      <c r="N242" s="109" t="s">
        <v>1456</v>
      </c>
      <c r="O242" s="110">
        <v>41107</v>
      </c>
    </row>
    <row r="243" spans="1:16" ht="15" customHeight="1" x14ac:dyDescent="0.2">
      <c r="A243" s="102">
        <v>41286</v>
      </c>
      <c r="C243" s="104">
        <v>41286</v>
      </c>
      <c r="E243" s="105" t="s">
        <v>1362</v>
      </c>
      <c r="F243" s="106">
        <v>0</v>
      </c>
      <c r="G243" t="s">
        <v>410</v>
      </c>
      <c r="H243" s="107" t="s">
        <v>1457</v>
      </c>
      <c r="I243" t="s">
        <v>1458</v>
      </c>
      <c r="M243" s="108" t="s">
        <v>1459</v>
      </c>
      <c r="O243" s="110">
        <v>41212</v>
      </c>
      <c r="P243" t="s">
        <v>1460</v>
      </c>
    </row>
    <row r="244" spans="1:16" ht="15" customHeight="1" x14ac:dyDescent="0.2">
      <c r="A244" s="102">
        <v>41286</v>
      </c>
      <c r="C244" s="104">
        <v>40920</v>
      </c>
      <c r="E244" s="105" t="s">
        <v>1369</v>
      </c>
      <c r="F244" s="106">
        <v>0</v>
      </c>
      <c r="G244" t="s">
        <v>410</v>
      </c>
      <c r="H244" s="107" t="s">
        <v>1457</v>
      </c>
      <c r="I244" t="s">
        <v>1458</v>
      </c>
      <c r="M244" s="108" t="s">
        <v>1459</v>
      </c>
      <c r="O244" s="110">
        <v>41212</v>
      </c>
    </row>
    <row r="245" spans="1:16" ht="15" customHeight="1" x14ac:dyDescent="0.2">
      <c r="A245" s="102">
        <v>41286</v>
      </c>
      <c r="C245" s="104">
        <v>40920</v>
      </c>
      <c r="E245" s="105" t="s">
        <v>1461</v>
      </c>
      <c r="F245" s="106">
        <v>0</v>
      </c>
      <c r="G245" t="s">
        <v>410</v>
      </c>
      <c r="H245" s="107" t="s">
        <v>1457</v>
      </c>
      <c r="I245" t="s">
        <v>1458</v>
      </c>
      <c r="M245" s="108" t="s">
        <v>1459</v>
      </c>
      <c r="O245" s="110">
        <v>41212</v>
      </c>
    </row>
    <row r="246" spans="1:16" x14ac:dyDescent="0.2">
      <c r="A246" s="102">
        <v>41300</v>
      </c>
      <c r="B246" s="103" t="s">
        <v>443</v>
      </c>
      <c r="C246" s="104">
        <v>40935</v>
      </c>
      <c r="D246" s="103" t="s">
        <v>443</v>
      </c>
      <c r="E246" s="105" t="s">
        <v>163</v>
      </c>
      <c r="F246" s="106">
        <v>250</v>
      </c>
      <c r="G246" t="s">
        <v>410</v>
      </c>
      <c r="H246" s="107" t="s">
        <v>1462</v>
      </c>
      <c r="I246" t="s">
        <v>1463</v>
      </c>
      <c r="K246" s="111" t="s">
        <v>1464</v>
      </c>
      <c r="L246" t="s">
        <v>421</v>
      </c>
      <c r="M246" s="108" t="s">
        <v>1465</v>
      </c>
      <c r="N246" s="109" t="s">
        <v>1466</v>
      </c>
      <c r="O246" s="110">
        <v>41036</v>
      </c>
      <c r="P246" t="s">
        <v>1467</v>
      </c>
    </row>
    <row r="247" spans="1:16" ht="15" customHeight="1" x14ac:dyDescent="0.2">
      <c r="A247" s="102">
        <v>41300</v>
      </c>
      <c r="B247" s="103" t="s">
        <v>443</v>
      </c>
      <c r="C247" s="104">
        <v>40935</v>
      </c>
      <c r="D247" s="103" t="s">
        <v>443</v>
      </c>
      <c r="E247" s="105" t="s">
        <v>1029</v>
      </c>
      <c r="F247" s="106">
        <v>450</v>
      </c>
      <c r="G247" t="s">
        <v>410</v>
      </c>
      <c r="H247" s="107" t="s">
        <v>1462</v>
      </c>
      <c r="M247" s="108" t="s">
        <v>1468</v>
      </c>
      <c r="N247" s="109" t="s">
        <v>1469</v>
      </c>
      <c r="O247" s="110">
        <v>41202</v>
      </c>
    </row>
    <row r="248" spans="1:16" ht="15" customHeight="1" x14ac:dyDescent="0.2">
      <c r="A248" s="102">
        <v>41306</v>
      </c>
      <c r="B248" s="103" t="s">
        <v>444</v>
      </c>
      <c r="C248" s="104">
        <v>41307</v>
      </c>
      <c r="D248" s="103" t="s">
        <v>444</v>
      </c>
      <c r="E248" s="105" t="s">
        <v>268</v>
      </c>
      <c r="F248" s="106">
        <v>150</v>
      </c>
      <c r="G248" t="s">
        <v>410</v>
      </c>
      <c r="H248" s="107" t="s">
        <v>1470</v>
      </c>
      <c r="J248" s="108" t="s">
        <v>1471</v>
      </c>
      <c r="K248" s="115" t="s">
        <v>1472</v>
      </c>
      <c r="L248" t="s">
        <v>417</v>
      </c>
      <c r="M248" s="108" t="s">
        <v>1473</v>
      </c>
      <c r="N248" s="109" t="s">
        <v>1474</v>
      </c>
      <c r="O248" s="110">
        <v>41289</v>
      </c>
      <c r="P248" t="s">
        <v>1475</v>
      </c>
    </row>
    <row r="249" spans="1:16" ht="15" customHeight="1" x14ac:dyDescent="0.2">
      <c r="A249" s="102">
        <v>41306</v>
      </c>
      <c r="E249" s="105" t="s">
        <v>268</v>
      </c>
      <c r="F249" s="106">
        <v>150</v>
      </c>
      <c r="G249" t="s">
        <v>410</v>
      </c>
      <c r="H249" s="107" t="s">
        <v>1470</v>
      </c>
    </row>
    <row r="250" spans="1:16" ht="15" customHeight="1" x14ac:dyDescent="0.2">
      <c r="A250" s="102">
        <v>41307</v>
      </c>
      <c r="C250" s="104">
        <v>41307</v>
      </c>
      <c r="E250" s="105" t="s">
        <v>1362</v>
      </c>
      <c r="G250" t="s">
        <v>837</v>
      </c>
      <c r="H250" s="107" t="s">
        <v>1476</v>
      </c>
      <c r="M250" s="108" t="s">
        <v>1477</v>
      </c>
    </row>
    <row r="251" spans="1:16" ht="15" customHeight="1" x14ac:dyDescent="0.2">
      <c r="A251" s="102">
        <v>41307</v>
      </c>
      <c r="C251" s="104">
        <v>41307</v>
      </c>
      <c r="E251" s="105" t="s">
        <v>1369</v>
      </c>
      <c r="G251" t="s">
        <v>837</v>
      </c>
      <c r="H251" s="107" t="s">
        <v>1476</v>
      </c>
      <c r="M251" s="108" t="s">
        <v>1477</v>
      </c>
    </row>
    <row r="252" spans="1:16" ht="15" customHeight="1" x14ac:dyDescent="0.2">
      <c r="A252" s="102">
        <v>41307</v>
      </c>
      <c r="C252" s="104">
        <v>41307</v>
      </c>
      <c r="E252" s="105" t="s">
        <v>1029</v>
      </c>
      <c r="G252" t="s">
        <v>837</v>
      </c>
      <c r="H252" s="107" t="s">
        <v>1476</v>
      </c>
      <c r="M252" s="108" t="s">
        <v>1477</v>
      </c>
    </row>
    <row r="253" spans="1:16" ht="15" customHeight="1" x14ac:dyDescent="0.2">
      <c r="A253" s="102">
        <v>41312</v>
      </c>
      <c r="B253" s="103" t="s">
        <v>526</v>
      </c>
      <c r="C253" s="104">
        <v>41313</v>
      </c>
      <c r="D253" s="103" t="s">
        <v>526</v>
      </c>
      <c r="E253" s="105" t="s">
        <v>62</v>
      </c>
      <c r="F253" s="106">
        <v>145</v>
      </c>
      <c r="G253" t="s">
        <v>410</v>
      </c>
      <c r="H253" s="107" t="s">
        <v>1478</v>
      </c>
      <c r="J253" s="108" t="s">
        <v>1479</v>
      </c>
      <c r="M253" s="108" t="s">
        <v>1480</v>
      </c>
      <c r="N253" s="109" t="s">
        <v>1481</v>
      </c>
      <c r="O253" s="110">
        <v>41305</v>
      </c>
      <c r="P253" t="s">
        <v>1482</v>
      </c>
    </row>
    <row r="254" spans="1:16" ht="15" customHeight="1" x14ac:dyDescent="0.2">
      <c r="A254" s="102">
        <v>41313</v>
      </c>
      <c r="B254" s="103" t="s">
        <v>425</v>
      </c>
      <c r="C254" s="104">
        <v>40948</v>
      </c>
      <c r="D254" s="103" t="s">
        <v>425</v>
      </c>
      <c r="E254" s="105" t="s">
        <v>268</v>
      </c>
      <c r="F254" s="106">
        <v>150</v>
      </c>
      <c r="G254" t="s">
        <v>410</v>
      </c>
      <c r="H254" s="107" t="s">
        <v>1483</v>
      </c>
      <c r="I254" t="s">
        <v>649</v>
      </c>
      <c r="J254" s="108" t="s">
        <v>1484</v>
      </c>
      <c r="K254" s="111" t="s">
        <v>1485</v>
      </c>
      <c r="L254" t="s">
        <v>1085</v>
      </c>
      <c r="M254" s="108" t="s">
        <v>1486</v>
      </c>
      <c r="N254" s="109" t="s">
        <v>1487</v>
      </c>
      <c r="O254" s="110">
        <v>41177</v>
      </c>
      <c r="P254" t="s">
        <v>1488</v>
      </c>
    </row>
    <row r="255" spans="1:16" ht="15" customHeight="1" x14ac:dyDescent="0.2">
      <c r="A255" s="102">
        <v>41320</v>
      </c>
      <c r="B255" s="103" t="s">
        <v>687</v>
      </c>
      <c r="C255" s="104">
        <v>41320</v>
      </c>
      <c r="D255" s="103" t="s">
        <v>414</v>
      </c>
      <c r="E255" s="105" t="s">
        <v>163</v>
      </c>
      <c r="F255" s="106">
        <v>350</v>
      </c>
      <c r="G255" t="s">
        <v>410</v>
      </c>
      <c r="H255" s="107" t="s">
        <v>1489</v>
      </c>
      <c r="J255" s="108">
        <v>8434696</v>
      </c>
      <c r="K255" s="115" t="s">
        <v>1490</v>
      </c>
      <c r="L255" t="s">
        <v>417</v>
      </c>
      <c r="M255" s="108" t="s">
        <v>1491</v>
      </c>
      <c r="N255" s="109" t="s">
        <v>1492</v>
      </c>
      <c r="O255" s="110">
        <v>41211</v>
      </c>
      <c r="P255" t="s">
        <v>1493</v>
      </c>
    </row>
    <row r="256" spans="1:16" ht="15" customHeight="1" x14ac:dyDescent="0.2">
      <c r="A256" s="102">
        <v>41325</v>
      </c>
      <c r="C256" s="104">
        <v>41326</v>
      </c>
      <c r="E256" s="105" t="s">
        <v>513</v>
      </c>
      <c r="F256" s="106">
        <v>345</v>
      </c>
      <c r="G256" t="s">
        <v>410</v>
      </c>
      <c r="H256" s="107" t="s">
        <v>1494</v>
      </c>
      <c r="I256" t="s">
        <v>1495</v>
      </c>
      <c r="J256" s="108" t="s">
        <v>1496</v>
      </c>
      <c r="K256" s="115" t="s">
        <v>1497</v>
      </c>
      <c r="L256" t="s">
        <v>417</v>
      </c>
      <c r="M256" s="108" t="s">
        <v>1498</v>
      </c>
      <c r="N256" s="109" t="s">
        <v>1499</v>
      </c>
      <c r="O256" s="110">
        <v>41235</v>
      </c>
      <c r="P256" t="s">
        <v>1500</v>
      </c>
    </row>
    <row r="257" spans="1:16" ht="15" customHeight="1" x14ac:dyDescent="0.2">
      <c r="A257" s="102">
        <v>41326</v>
      </c>
      <c r="C257" s="104">
        <v>41327</v>
      </c>
      <c r="E257" s="105" t="s">
        <v>1501</v>
      </c>
      <c r="F257" s="106">
        <v>445</v>
      </c>
      <c r="G257" t="s">
        <v>410</v>
      </c>
      <c r="H257" s="107" t="s">
        <v>1494</v>
      </c>
      <c r="K257" s="115"/>
    </row>
    <row r="258" spans="1:16" ht="15" customHeight="1" x14ac:dyDescent="0.2">
      <c r="A258" s="102">
        <v>41328</v>
      </c>
      <c r="B258" s="103" t="s">
        <v>687</v>
      </c>
      <c r="C258" s="104">
        <v>40962</v>
      </c>
      <c r="D258" s="103" t="s">
        <v>951</v>
      </c>
      <c r="E258" s="105" t="s">
        <v>509</v>
      </c>
      <c r="F258" s="106">
        <v>350</v>
      </c>
      <c r="G258" t="s">
        <v>410</v>
      </c>
      <c r="H258" s="107" t="s">
        <v>1502</v>
      </c>
      <c r="I258" t="s">
        <v>1503</v>
      </c>
      <c r="J258" s="132" t="s">
        <v>1504</v>
      </c>
      <c r="K258" s="115" t="s">
        <v>1505</v>
      </c>
      <c r="L258" t="s">
        <v>417</v>
      </c>
      <c r="M258" s="108" t="s">
        <v>1506</v>
      </c>
      <c r="N258" s="109" t="s">
        <v>1507</v>
      </c>
      <c r="O258" s="110">
        <v>41142</v>
      </c>
      <c r="P258" t="s">
        <v>1508</v>
      </c>
    </row>
    <row r="259" spans="1:16" ht="15" customHeight="1" x14ac:dyDescent="0.2">
      <c r="A259" s="102">
        <v>41328</v>
      </c>
      <c r="B259" s="103" t="s">
        <v>440</v>
      </c>
      <c r="C259" s="104">
        <v>41329</v>
      </c>
      <c r="D259" s="103" t="s">
        <v>440</v>
      </c>
      <c r="E259" s="105" t="s">
        <v>797</v>
      </c>
      <c r="F259" s="106">
        <v>350</v>
      </c>
      <c r="G259" t="s">
        <v>410</v>
      </c>
      <c r="H259" s="107" t="s">
        <v>1509</v>
      </c>
      <c r="I259" t="s">
        <v>1510</v>
      </c>
      <c r="J259" s="132" t="s">
        <v>1511</v>
      </c>
      <c r="K259" s="115"/>
      <c r="L259" t="s">
        <v>417</v>
      </c>
      <c r="M259" s="108" t="s">
        <v>1512</v>
      </c>
      <c r="N259" s="109" t="s">
        <v>1513</v>
      </c>
      <c r="O259" s="110">
        <v>41327</v>
      </c>
    </row>
    <row r="260" spans="1:16" ht="15" customHeight="1" x14ac:dyDescent="0.2">
      <c r="A260" s="102">
        <v>41341</v>
      </c>
      <c r="B260" s="103" t="s">
        <v>526</v>
      </c>
      <c r="C260" s="104">
        <v>41342</v>
      </c>
      <c r="D260" s="103" t="s">
        <v>526</v>
      </c>
      <c r="E260" s="105" t="s">
        <v>1451</v>
      </c>
      <c r="F260" s="106">
        <v>195</v>
      </c>
      <c r="G260" t="s">
        <v>410</v>
      </c>
      <c r="H260" s="107" t="s">
        <v>1514</v>
      </c>
      <c r="I260" t="s">
        <v>1515</v>
      </c>
      <c r="J260" s="108" t="s">
        <v>1516</v>
      </c>
      <c r="K260" s="115" t="s">
        <v>1517</v>
      </c>
      <c r="M260" s="108" t="s">
        <v>1518</v>
      </c>
      <c r="N260" s="109" t="s">
        <v>1519</v>
      </c>
      <c r="O260" s="110">
        <v>41319</v>
      </c>
      <c r="P260" t="s">
        <v>1520</v>
      </c>
    </row>
    <row r="261" spans="1:16" ht="15" customHeight="1" x14ac:dyDescent="0.2">
      <c r="A261" s="102">
        <v>41341</v>
      </c>
      <c r="B261" s="103" t="s">
        <v>415</v>
      </c>
      <c r="C261" s="104">
        <v>41343</v>
      </c>
      <c r="D261" s="103" t="s">
        <v>415</v>
      </c>
      <c r="E261" s="105" t="s">
        <v>163</v>
      </c>
      <c r="F261" s="106">
        <v>500</v>
      </c>
      <c r="G261" s="125" t="s">
        <v>1521</v>
      </c>
      <c r="H261" s="107" t="s">
        <v>1522</v>
      </c>
      <c r="J261" s="108" t="s">
        <v>1523</v>
      </c>
      <c r="K261" s="115"/>
      <c r="M261" s="108" t="s">
        <v>1524</v>
      </c>
      <c r="N261" s="109" t="s">
        <v>1525</v>
      </c>
      <c r="O261" s="110">
        <v>41340</v>
      </c>
      <c r="P261" t="s">
        <v>1526</v>
      </c>
    </row>
    <row r="262" spans="1:16" ht="15" customHeight="1" x14ac:dyDescent="0.2">
      <c r="A262" s="102">
        <v>41349</v>
      </c>
      <c r="B262" s="103" t="s">
        <v>526</v>
      </c>
      <c r="C262" s="104">
        <v>41350</v>
      </c>
      <c r="D262" s="103" t="s">
        <v>446</v>
      </c>
      <c r="E262" s="105" t="s">
        <v>163</v>
      </c>
      <c r="F262" s="106">
        <v>250</v>
      </c>
      <c r="G262" t="s">
        <v>410</v>
      </c>
      <c r="H262" s="107" t="s">
        <v>1527</v>
      </c>
      <c r="I262" t="s">
        <v>1528</v>
      </c>
      <c r="J262" s="108" t="s">
        <v>1529</v>
      </c>
      <c r="K262" s="115" t="s">
        <v>1530</v>
      </c>
      <c r="L262" t="s">
        <v>421</v>
      </c>
      <c r="M262" s="108" t="s">
        <v>1531</v>
      </c>
      <c r="N262" s="109" t="s">
        <v>1532</v>
      </c>
      <c r="O262" s="110">
        <v>41259</v>
      </c>
      <c r="P262" t="s">
        <v>1533</v>
      </c>
    </row>
    <row r="263" spans="1:16" ht="15" customHeight="1" x14ac:dyDescent="0.2">
      <c r="A263" s="102">
        <v>41349</v>
      </c>
      <c r="B263" s="103" t="s">
        <v>526</v>
      </c>
      <c r="C263" s="104">
        <v>41349</v>
      </c>
      <c r="D263" s="103" t="s">
        <v>951</v>
      </c>
      <c r="E263" s="105" t="s">
        <v>1534</v>
      </c>
      <c r="H263" s="107" t="s">
        <v>1535</v>
      </c>
      <c r="K263" s="115"/>
      <c r="P263" t="s">
        <v>622</v>
      </c>
    </row>
    <row r="264" spans="1:16" ht="15" customHeight="1" x14ac:dyDescent="0.2">
      <c r="A264" s="102">
        <v>41349</v>
      </c>
      <c r="B264" s="103" t="s">
        <v>526</v>
      </c>
      <c r="C264" s="104">
        <v>41349</v>
      </c>
      <c r="D264" s="103" t="s">
        <v>951</v>
      </c>
      <c r="E264" s="105" t="s">
        <v>1536</v>
      </c>
      <c r="K264" s="115"/>
    </row>
    <row r="265" spans="1:16" ht="15" customHeight="1" x14ac:dyDescent="0.2">
      <c r="A265" s="102">
        <v>41351</v>
      </c>
      <c r="B265" s="103" t="s">
        <v>1537</v>
      </c>
      <c r="C265" s="104">
        <v>41358</v>
      </c>
      <c r="D265" s="103" t="s">
        <v>444</v>
      </c>
      <c r="E265" s="105" t="s">
        <v>163</v>
      </c>
      <c r="F265" s="106">
        <v>1465</v>
      </c>
      <c r="G265" t="s">
        <v>410</v>
      </c>
      <c r="H265" s="107" t="s">
        <v>1538</v>
      </c>
      <c r="I265" t="s">
        <v>1539</v>
      </c>
      <c r="K265" s="111" t="s">
        <v>1540</v>
      </c>
      <c r="L265" t="s">
        <v>417</v>
      </c>
      <c r="M265" s="108" t="s">
        <v>1541</v>
      </c>
      <c r="N265" s="109" t="s">
        <v>1542</v>
      </c>
      <c r="O265" s="110">
        <v>41107</v>
      </c>
      <c r="P265" t="s">
        <v>1543</v>
      </c>
    </row>
    <row r="266" spans="1:16" ht="15" customHeight="1" x14ac:dyDescent="0.2">
      <c r="A266" s="102">
        <v>41356</v>
      </c>
      <c r="B266" s="103" t="s">
        <v>496</v>
      </c>
      <c r="C266" s="104">
        <v>41357</v>
      </c>
      <c r="D266" s="103" t="s">
        <v>496</v>
      </c>
      <c r="E266" s="105" t="s">
        <v>1451</v>
      </c>
      <c r="F266" s="106">
        <v>195</v>
      </c>
      <c r="G266" t="s">
        <v>837</v>
      </c>
      <c r="H266" s="107" t="s">
        <v>1544</v>
      </c>
      <c r="I266" s="133" t="s">
        <v>1545</v>
      </c>
      <c r="J266">
        <v>223039854</v>
      </c>
      <c r="K266" s="115" t="s">
        <v>1546</v>
      </c>
      <c r="L266" t="s">
        <v>417</v>
      </c>
      <c r="M266" s="108" t="s">
        <v>1547</v>
      </c>
      <c r="N266" s="109" t="s">
        <v>1548</v>
      </c>
      <c r="O266" s="110">
        <v>41297</v>
      </c>
      <c r="P266" t="s">
        <v>1549</v>
      </c>
    </row>
    <row r="267" spans="1:16" ht="15" customHeight="1" x14ac:dyDescent="0.2">
      <c r="A267" s="102">
        <v>41363</v>
      </c>
      <c r="B267" s="103" t="s">
        <v>606</v>
      </c>
      <c r="C267" s="104">
        <v>41364</v>
      </c>
      <c r="D267" s="103" t="s">
        <v>606</v>
      </c>
      <c r="E267" s="105" t="s">
        <v>163</v>
      </c>
      <c r="F267" s="106">
        <v>250</v>
      </c>
      <c r="H267" s="107" t="s">
        <v>1550</v>
      </c>
      <c r="I267" t="s">
        <v>1551</v>
      </c>
      <c r="J267" s="108" t="s">
        <v>1552</v>
      </c>
      <c r="K267" s="111" t="s">
        <v>1553</v>
      </c>
      <c r="M267" s="108" t="s">
        <v>1554</v>
      </c>
      <c r="N267" s="109" t="s">
        <v>1555</v>
      </c>
      <c r="O267" s="110">
        <v>41312</v>
      </c>
      <c r="P267" t="s">
        <v>622</v>
      </c>
    </row>
    <row r="268" spans="1:16" ht="15" customHeight="1" x14ac:dyDescent="0.2">
      <c r="A268" s="102">
        <v>41363</v>
      </c>
      <c r="B268" s="103" t="s">
        <v>526</v>
      </c>
      <c r="C268" s="104">
        <v>41364</v>
      </c>
      <c r="D268" s="103" t="s">
        <v>526</v>
      </c>
      <c r="E268" s="105" t="s">
        <v>1362</v>
      </c>
      <c r="F268" s="106">
        <v>350</v>
      </c>
      <c r="G268" t="s">
        <v>410</v>
      </c>
      <c r="H268" s="107" t="s">
        <v>1556</v>
      </c>
      <c r="I268" t="s">
        <v>1557</v>
      </c>
      <c r="K268" s="115" t="s">
        <v>1558</v>
      </c>
      <c r="M268" s="108" t="s">
        <v>1559</v>
      </c>
      <c r="N268" s="109" t="s">
        <v>1560</v>
      </c>
      <c r="O268" s="110">
        <v>41212</v>
      </c>
      <c r="P268" t="s">
        <v>1561</v>
      </c>
    </row>
    <row r="269" spans="1:16" ht="15" customHeight="1" x14ac:dyDescent="0.2">
      <c r="A269" s="102">
        <v>41363</v>
      </c>
      <c r="B269" s="103" t="s">
        <v>526</v>
      </c>
      <c r="C269" s="104">
        <v>41364</v>
      </c>
      <c r="D269" s="103" t="s">
        <v>526</v>
      </c>
      <c r="E269" s="105" t="s">
        <v>1369</v>
      </c>
      <c r="F269" s="106">
        <v>0</v>
      </c>
      <c r="G269" t="s">
        <v>410</v>
      </c>
      <c r="H269" s="107" t="s">
        <v>1556</v>
      </c>
      <c r="I269" t="s">
        <v>1557</v>
      </c>
      <c r="M269" s="108" t="s">
        <v>1562</v>
      </c>
      <c r="O269" s="110">
        <v>41212</v>
      </c>
    </row>
    <row r="270" spans="1:16" s="139" customFormat="1" x14ac:dyDescent="0.2">
      <c r="A270" s="134">
        <v>41384</v>
      </c>
      <c r="B270" s="135" t="s">
        <v>481</v>
      </c>
      <c r="C270" s="136">
        <v>41384</v>
      </c>
      <c r="D270" s="135" t="s">
        <v>415</v>
      </c>
      <c r="E270" s="137" t="s">
        <v>1534</v>
      </c>
      <c r="F270" s="138">
        <v>700</v>
      </c>
      <c r="G270" s="139" t="s">
        <v>410</v>
      </c>
      <c r="H270" s="140" t="s">
        <v>1563</v>
      </c>
      <c r="I270" s="139" t="s">
        <v>1564</v>
      </c>
      <c r="J270" s="141" t="s">
        <v>1565</v>
      </c>
      <c r="K270" s="115" t="s">
        <v>1566</v>
      </c>
      <c r="L270" s="139" t="s">
        <v>421</v>
      </c>
      <c r="M270" s="141" t="s">
        <v>1567</v>
      </c>
      <c r="N270" s="142" t="s">
        <v>1568</v>
      </c>
      <c r="O270" s="143">
        <v>41313</v>
      </c>
      <c r="P270" s="139" t="s">
        <v>1569</v>
      </c>
    </row>
    <row r="271" spans="1:16" s="139" customFormat="1" x14ac:dyDescent="0.2">
      <c r="A271" s="134">
        <v>41384</v>
      </c>
      <c r="B271" s="135" t="s">
        <v>481</v>
      </c>
      <c r="C271" s="136">
        <v>41384</v>
      </c>
      <c r="D271" s="135" t="s">
        <v>415</v>
      </c>
      <c r="E271" s="137" t="s">
        <v>1536</v>
      </c>
      <c r="F271" s="138"/>
      <c r="G271" s="139" t="s">
        <v>410</v>
      </c>
      <c r="H271" s="140" t="s">
        <v>1563</v>
      </c>
      <c r="J271" s="141"/>
      <c r="K271" s="115"/>
      <c r="M271" s="141"/>
      <c r="N271" s="142"/>
      <c r="O271" s="143">
        <v>41313</v>
      </c>
    </row>
    <row r="272" spans="1:16" s="139" customFormat="1" x14ac:dyDescent="0.2">
      <c r="A272" s="134">
        <v>41397</v>
      </c>
      <c r="B272" s="135" t="s">
        <v>496</v>
      </c>
      <c r="C272" s="136">
        <v>41398</v>
      </c>
      <c r="D272" s="135" t="s">
        <v>496</v>
      </c>
      <c r="E272" s="137" t="s">
        <v>234</v>
      </c>
      <c r="F272" s="138">
        <v>345</v>
      </c>
      <c r="G272" s="139" t="s">
        <v>410</v>
      </c>
      <c r="H272" s="140" t="s">
        <v>1570</v>
      </c>
      <c r="J272" s="141" t="s">
        <v>1571</v>
      </c>
      <c r="K272" s="115" t="s">
        <v>1572</v>
      </c>
      <c r="L272" s="139" t="s">
        <v>421</v>
      </c>
      <c r="M272" s="141" t="s">
        <v>1573</v>
      </c>
      <c r="N272" s="142" t="s">
        <v>1574</v>
      </c>
      <c r="O272" s="143">
        <v>41395</v>
      </c>
      <c r="P272" s="139" t="s">
        <v>1575</v>
      </c>
    </row>
    <row r="273" spans="1:16" s="139" customFormat="1" x14ac:dyDescent="0.2">
      <c r="A273" s="134">
        <v>41419</v>
      </c>
      <c r="B273" s="135" t="s">
        <v>1576</v>
      </c>
      <c r="C273" s="136">
        <v>41419</v>
      </c>
      <c r="D273" s="135" t="s">
        <v>414</v>
      </c>
      <c r="E273" s="137" t="s">
        <v>144</v>
      </c>
      <c r="F273" s="144">
        <v>400</v>
      </c>
      <c r="G273" s="139" t="s">
        <v>410</v>
      </c>
      <c r="H273" s="140" t="s">
        <v>1577</v>
      </c>
      <c r="I273" s="139" t="s">
        <v>1578</v>
      </c>
      <c r="K273" s="115" t="s">
        <v>1579</v>
      </c>
      <c r="L273" s="139" t="s">
        <v>417</v>
      </c>
      <c r="M273" s="141" t="s">
        <v>1580</v>
      </c>
      <c r="N273" s="142" t="s">
        <v>1581</v>
      </c>
      <c r="O273" s="143">
        <v>41295</v>
      </c>
      <c r="P273" s="139" t="s">
        <v>1582</v>
      </c>
    </row>
    <row r="274" spans="1:16" s="139" customFormat="1" x14ac:dyDescent="0.2">
      <c r="A274" s="134">
        <v>41512</v>
      </c>
      <c r="B274" s="135" t="s">
        <v>1583</v>
      </c>
      <c r="C274" s="136">
        <v>41513</v>
      </c>
      <c r="D274" s="135" t="s">
        <v>1583</v>
      </c>
      <c r="E274" s="137" t="s">
        <v>1057</v>
      </c>
      <c r="F274" s="144">
        <v>350</v>
      </c>
      <c r="G274" s="139" t="s">
        <v>410</v>
      </c>
      <c r="H274" s="140"/>
      <c r="K274" s="115"/>
      <c r="M274" s="141"/>
      <c r="N274" s="142"/>
      <c r="O274" s="143"/>
      <c r="P274" s="139" t="s">
        <v>1584</v>
      </c>
    </row>
    <row r="275" spans="1:16" s="139" customFormat="1" x14ac:dyDescent="0.2">
      <c r="A275" s="134">
        <v>41558</v>
      </c>
      <c r="B275" s="135" t="s">
        <v>1585</v>
      </c>
      <c r="C275" s="136">
        <v>41558</v>
      </c>
      <c r="D275" s="135" t="s">
        <v>1586</v>
      </c>
      <c r="E275" s="137" t="s">
        <v>163</v>
      </c>
      <c r="F275" s="144">
        <v>250</v>
      </c>
      <c r="G275" s="139" t="s">
        <v>410</v>
      </c>
      <c r="H275" s="140" t="s">
        <v>1587</v>
      </c>
      <c r="J275" s="139" t="s">
        <v>1588</v>
      </c>
      <c r="K275" s="115" t="s">
        <v>1589</v>
      </c>
      <c r="L275" s="139" t="s">
        <v>421</v>
      </c>
      <c r="M275" s="141" t="s">
        <v>1590</v>
      </c>
      <c r="N275" s="142" t="s">
        <v>1591</v>
      </c>
      <c r="O275" s="143">
        <v>41542</v>
      </c>
      <c r="P275" s="139" t="s">
        <v>1592</v>
      </c>
    </row>
    <row r="276" spans="1:16" s="139" customFormat="1" x14ac:dyDescent="0.2">
      <c r="A276" s="134">
        <v>41559</v>
      </c>
      <c r="B276" s="135" t="s">
        <v>1593</v>
      </c>
      <c r="C276" s="136">
        <v>41559</v>
      </c>
      <c r="D276" s="135" t="s">
        <v>1594</v>
      </c>
      <c r="E276" s="137" t="s">
        <v>163</v>
      </c>
      <c r="F276" s="118" t="s">
        <v>1595</v>
      </c>
      <c r="G276" s="139" t="s">
        <v>837</v>
      </c>
      <c r="H276" s="140" t="s">
        <v>1596</v>
      </c>
      <c r="I276" s="125" t="s">
        <v>1597</v>
      </c>
      <c r="J276" s="139" t="s">
        <v>1598</v>
      </c>
      <c r="K276" s="115" t="s">
        <v>1599</v>
      </c>
      <c r="L276" s="139" t="s">
        <v>417</v>
      </c>
      <c r="M276" s="141" t="s">
        <v>1600</v>
      </c>
      <c r="N276" s="142" t="s">
        <v>1601</v>
      </c>
      <c r="O276" s="143">
        <v>41484</v>
      </c>
      <c r="P276" s="139" t="s">
        <v>1602</v>
      </c>
    </row>
    <row r="277" spans="1:16" s="139" customFormat="1" ht="15" x14ac:dyDescent="0.25">
      <c r="A277" s="134">
        <v>41559</v>
      </c>
      <c r="B277" s="135" t="s">
        <v>1585</v>
      </c>
      <c r="C277" s="136">
        <v>41560</v>
      </c>
      <c r="D277" s="135" t="s">
        <v>1585</v>
      </c>
      <c r="E277" s="137" t="s">
        <v>1451</v>
      </c>
      <c r="F277" s="144">
        <v>195</v>
      </c>
      <c r="G277" s="139" t="s">
        <v>837</v>
      </c>
      <c r="H277" s="140" t="s">
        <v>1603</v>
      </c>
      <c r="I277" s="145" t="s">
        <v>1604</v>
      </c>
      <c r="J277" s="145" t="s">
        <v>1605</v>
      </c>
      <c r="K277" s="115" t="s">
        <v>1606</v>
      </c>
      <c r="L277" s="139" t="s">
        <v>417</v>
      </c>
      <c r="M277" s="141" t="s">
        <v>1607</v>
      </c>
      <c r="N277" s="142" t="s">
        <v>1608</v>
      </c>
      <c r="O277" s="143">
        <v>41396</v>
      </c>
      <c r="P277" s="139" t="s">
        <v>1609</v>
      </c>
    </row>
    <row r="278" spans="1:16" s="139" customFormat="1" x14ac:dyDescent="0.2">
      <c r="A278" s="134">
        <v>41559</v>
      </c>
      <c r="B278" s="135" t="s">
        <v>1585</v>
      </c>
      <c r="C278" s="136">
        <v>41560</v>
      </c>
      <c r="D278" s="135" t="s">
        <v>1585</v>
      </c>
      <c r="E278" s="137" t="s">
        <v>1451</v>
      </c>
      <c r="F278" s="144">
        <v>195</v>
      </c>
      <c r="G278" s="139" t="s">
        <v>837</v>
      </c>
      <c r="H278" s="140" t="s">
        <v>1603</v>
      </c>
      <c r="K278" s="115"/>
      <c r="M278" s="141"/>
      <c r="N278" s="142"/>
      <c r="O278" s="143"/>
    </row>
    <row r="279" spans="1:16" s="139" customFormat="1" x14ac:dyDescent="0.2">
      <c r="A279" s="134">
        <v>41573</v>
      </c>
      <c r="B279" s="135" t="s">
        <v>1610</v>
      </c>
      <c r="C279" s="136">
        <v>41605</v>
      </c>
      <c r="D279" s="135" t="s">
        <v>1610</v>
      </c>
      <c r="E279" s="137" t="s">
        <v>268</v>
      </c>
      <c r="F279" s="144">
        <v>150</v>
      </c>
      <c r="G279" s="139" t="s">
        <v>410</v>
      </c>
      <c r="H279" s="140" t="s">
        <v>1611</v>
      </c>
      <c r="J279" s="139" t="s">
        <v>1612</v>
      </c>
      <c r="K279" s="115" t="s">
        <v>1613</v>
      </c>
      <c r="M279" s="141" t="s">
        <v>1614</v>
      </c>
      <c r="N279" s="142" t="s">
        <v>1615</v>
      </c>
      <c r="O279" s="143">
        <v>41312</v>
      </c>
      <c r="P279" s="139" t="s">
        <v>1616</v>
      </c>
    </row>
    <row r="280" spans="1:16" s="139" customFormat="1" x14ac:dyDescent="0.2">
      <c r="A280" s="134">
        <v>41588</v>
      </c>
      <c r="B280" s="135" t="s">
        <v>1610</v>
      </c>
      <c r="C280" s="136">
        <v>41588</v>
      </c>
      <c r="D280" s="135" t="s">
        <v>1617</v>
      </c>
      <c r="E280" s="137" t="s">
        <v>234</v>
      </c>
      <c r="F280" s="144">
        <v>200</v>
      </c>
      <c r="G280" s="139" t="s">
        <v>410</v>
      </c>
      <c r="H280" s="140" t="s">
        <v>1132</v>
      </c>
      <c r="I280" s="139" t="s">
        <v>1618</v>
      </c>
      <c r="J280" s="139" t="s">
        <v>1619</v>
      </c>
      <c r="K280" s="115" t="s">
        <v>1620</v>
      </c>
      <c r="M280" s="141" t="s">
        <v>1621</v>
      </c>
      <c r="N280" s="142" t="s">
        <v>1622</v>
      </c>
      <c r="O280" s="143">
        <v>41579</v>
      </c>
      <c r="P280" s="139" t="s">
        <v>1623</v>
      </c>
    </row>
    <row r="281" spans="1:16" s="139" customFormat="1" x14ac:dyDescent="0.2">
      <c r="A281" s="134">
        <v>41596</v>
      </c>
      <c r="B281" s="135" t="s">
        <v>1583</v>
      </c>
      <c r="C281" s="136">
        <v>41596</v>
      </c>
      <c r="D281" s="135" t="s">
        <v>1586</v>
      </c>
      <c r="E281" s="137" t="s">
        <v>1624</v>
      </c>
      <c r="F281" s="144">
        <v>145</v>
      </c>
      <c r="G281" s="139" t="s">
        <v>410</v>
      </c>
      <c r="H281" s="140" t="s">
        <v>1625</v>
      </c>
      <c r="I281" s="139" t="s">
        <v>1626</v>
      </c>
      <c r="J281" s="139" t="s">
        <v>1627</v>
      </c>
      <c r="K281" s="115" t="s">
        <v>1628</v>
      </c>
      <c r="L281" s="139" t="s">
        <v>417</v>
      </c>
      <c r="M281" s="141" t="s">
        <v>1629</v>
      </c>
      <c r="N281" s="142" t="s">
        <v>1630</v>
      </c>
      <c r="O281" s="143">
        <v>41590</v>
      </c>
      <c r="P281" s="139" t="s">
        <v>1631</v>
      </c>
    </row>
    <row r="282" spans="1:16" s="139" customFormat="1" x14ac:dyDescent="0.2">
      <c r="A282" s="134">
        <v>41596</v>
      </c>
      <c r="B282" s="135" t="s">
        <v>1632</v>
      </c>
      <c r="C282" s="136">
        <v>41598</v>
      </c>
      <c r="D282" s="135" t="s">
        <v>1633</v>
      </c>
      <c r="E282" s="137" t="s">
        <v>163</v>
      </c>
      <c r="F282" s="144">
        <v>250</v>
      </c>
      <c r="G282" s="139" t="s">
        <v>410</v>
      </c>
      <c r="H282" s="140" t="s">
        <v>1634</v>
      </c>
      <c r="I282" s="139" t="s">
        <v>1635</v>
      </c>
      <c r="J282" s="139" t="s">
        <v>1636</v>
      </c>
      <c r="K282" s="115" t="s">
        <v>1637</v>
      </c>
      <c r="M282" s="141" t="s">
        <v>1638</v>
      </c>
      <c r="N282" s="142" t="s">
        <v>1639</v>
      </c>
      <c r="O282" s="143">
        <v>41578</v>
      </c>
      <c r="P282" s="139" t="s">
        <v>1640</v>
      </c>
    </row>
    <row r="283" spans="1:16" s="139" customFormat="1" x14ac:dyDescent="0.2">
      <c r="A283" s="134">
        <v>41598</v>
      </c>
      <c r="B283" s="135" t="s">
        <v>1583</v>
      </c>
      <c r="C283" s="136">
        <v>41598</v>
      </c>
      <c r="D283" s="135" t="s">
        <v>1593</v>
      </c>
      <c r="E283" s="137" t="s">
        <v>1641</v>
      </c>
      <c r="F283" s="138" t="s">
        <v>1642</v>
      </c>
      <c r="G283" s="139" t="s">
        <v>837</v>
      </c>
      <c r="H283" s="140" t="s">
        <v>1643</v>
      </c>
      <c r="I283" s="139" t="s">
        <v>1644</v>
      </c>
      <c r="J283" s="141" t="s">
        <v>1645</v>
      </c>
      <c r="K283" s="115" t="s">
        <v>1646</v>
      </c>
      <c r="L283" s="139" t="s">
        <v>417</v>
      </c>
      <c r="M283" s="141" t="s">
        <v>1647</v>
      </c>
      <c r="N283" s="142" t="s">
        <v>1648</v>
      </c>
      <c r="O283" s="143">
        <v>41541</v>
      </c>
      <c r="P283" s="139" t="s">
        <v>1649</v>
      </c>
    </row>
    <row r="284" spans="1:16" s="139" customFormat="1" x14ac:dyDescent="0.2">
      <c r="A284" s="134">
        <v>41599</v>
      </c>
      <c r="B284" s="135" t="s">
        <v>1583</v>
      </c>
      <c r="C284" s="136">
        <v>41599</v>
      </c>
      <c r="D284" s="135" t="s">
        <v>1650</v>
      </c>
      <c r="E284" s="137" t="s">
        <v>1624</v>
      </c>
      <c r="F284" s="138">
        <v>145</v>
      </c>
      <c r="G284" s="139" t="s">
        <v>410</v>
      </c>
      <c r="H284" s="140" t="s">
        <v>1651</v>
      </c>
      <c r="I284" s="139" t="s">
        <v>1652</v>
      </c>
      <c r="J284" s="141"/>
      <c r="K284" s="115" t="s">
        <v>1653</v>
      </c>
      <c r="M284" s="141" t="s">
        <v>1654</v>
      </c>
      <c r="N284" s="142" t="s">
        <v>1655</v>
      </c>
      <c r="O284" s="143">
        <v>41590</v>
      </c>
      <c r="P284" s="139" t="s">
        <v>1656</v>
      </c>
    </row>
    <row r="285" spans="1:16" s="139" customFormat="1" x14ac:dyDescent="0.2">
      <c r="A285" s="134">
        <v>41608</v>
      </c>
      <c r="B285" s="135" t="s">
        <v>1583</v>
      </c>
      <c r="C285" s="136">
        <v>41609</v>
      </c>
      <c r="D285" s="135" t="s">
        <v>1583</v>
      </c>
      <c r="E285" s="137" t="s">
        <v>1461</v>
      </c>
      <c r="F285" s="138">
        <v>300</v>
      </c>
      <c r="G285" s="139" t="s">
        <v>837</v>
      </c>
      <c r="H285" s="140" t="s">
        <v>1657</v>
      </c>
      <c r="I285" s="139" t="s">
        <v>1658</v>
      </c>
      <c r="J285" s="141" t="s">
        <v>1659</v>
      </c>
      <c r="K285" s="115"/>
      <c r="M285" s="141" t="s">
        <v>1660</v>
      </c>
      <c r="N285" s="142"/>
      <c r="O285" s="143">
        <v>41553</v>
      </c>
      <c r="P285" s="139" t="s">
        <v>1661</v>
      </c>
    </row>
    <row r="286" spans="1:16" s="139" customFormat="1" x14ac:dyDescent="0.2">
      <c r="A286" s="146">
        <v>41619</v>
      </c>
      <c r="B286" s="135" t="s">
        <v>1662</v>
      </c>
      <c r="C286" s="136">
        <v>41619</v>
      </c>
      <c r="D286" s="135" t="s">
        <v>1586</v>
      </c>
      <c r="E286" s="137" t="s">
        <v>144</v>
      </c>
      <c r="F286" s="144">
        <v>500</v>
      </c>
      <c r="G286" s="139" t="s">
        <v>410</v>
      </c>
      <c r="H286" s="140" t="s">
        <v>1663</v>
      </c>
      <c r="I286" s="139" t="s">
        <v>1664</v>
      </c>
      <c r="J286" s="141" t="s">
        <v>1665</v>
      </c>
      <c r="K286" s="115" t="s">
        <v>1666</v>
      </c>
      <c r="L286" s="139" t="s">
        <v>417</v>
      </c>
      <c r="M286" s="141" t="s">
        <v>1667</v>
      </c>
      <c r="N286" s="142"/>
      <c r="O286" s="143">
        <v>41234</v>
      </c>
      <c r="P286" s="139" t="s">
        <v>1668</v>
      </c>
    </row>
    <row r="287" spans="1:16" s="139" customFormat="1" x14ac:dyDescent="0.2">
      <c r="A287" s="146">
        <v>41619</v>
      </c>
      <c r="B287" s="135" t="s">
        <v>1669</v>
      </c>
      <c r="C287" s="136">
        <v>41622</v>
      </c>
      <c r="D287" s="135" t="s">
        <v>1585</v>
      </c>
      <c r="E287" s="137" t="s">
        <v>268</v>
      </c>
      <c r="F287" s="144">
        <v>150</v>
      </c>
      <c r="G287" s="139" t="s">
        <v>410</v>
      </c>
      <c r="H287" s="140" t="s">
        <v>1670</v>
      </c>
      <c r="J287" s="141">
        <v>61467607796</v>
      </c>
      <c r="K287" s="115" t="s">
        <v>1671</v>
      </c>
      <c r="M287" s="141" t="s">
        <v>1672</v>
      </c>
      <c r="N287" s="142" t="s">
        <v>1673</v>
      </c>
      <c r="O287" s="143">
        <v>41613</v>
      </c>
    </row>
    <row r="288" spans="1:16" s="139" customFormat="1" x14ac:dyDescent="0.2">
      <c r="A288" s="146">
        <v>41620</v>
      </c>
      <c r="B288" s="135" t="s">
        <v>1585</v>
      </c>
      <c r="C288" s="136">
        <v>41624</v>
      </c>
      <c r="D288" s="135" t="s">
        <v>1585</v>
      </c>
      <c r="E288" s="137" t="s">
        <v>1624</v>
      </c>
      <c r="F288" s="144">
        <v>145</v>
      </c>
      <c r="G288" s="139" t="s">
        <v>410</v>
      </c>
      <c r="H288" s="140" t="s">
        <v>1674</v>
      </c>
      <c r="J288" s="141" t="s">
        <v>1675</v>
      </c>
      <c r="K288" s="115"/>
      <c r="M288" s="141"/>
      <c r="N288" s="142"/>
      <c r="O288" s="143">
        <v>41618</v>
      </c>
      <c r="P288" s="139" t="s">
        <v>1676</v>
      </c>
    </row>
    <row r="289" spans="1:16" s="139" customFormat="1" x14ac:dyDescent="0.2">
      <c r="A289" s="134">
        <v>41621</v>
      </c>
      <c r="B289" s="135" t="s">
        <v>1583</v>
      </c>
      <c r="C289" s="136">
        <v>41622</v>
      </c>
      <c r="D289" s="135" t="s">
        <v>1585</v>
      </c>
      <c r="E289" s="137" t="s">
        <v>163</v>
      </c>
      <c r="F289" s="144">
        <v>250</v>
      </c>
      <c r="G289" s="139" t="s">
        <v>410</v>
      </c>
      <c r="H289" s="140" t="s">
        <v>1677</v>
      </c>
      <c r="J289">
        <v>64272300012</v>
      </c>
      <c r="K289" s="115" t="s">
        <v>1678</v>
      </c>
      <c r="M289" s="108" t="s">
        <v>1679</v>
      </c>
      <c r="N289" s="142" t="s">
        <v>1680</v>
      </c>
      <c r="O289" s="143">
        <v>41345</v>
      </c>
      <c r="P289" s="139" t="s">
        <v>1681</v>
      </c>
    </row>
    <row r="290" spans="1:16" s="139" customFormat="1" x14ac:dyDescent="0.2">
      <c r="A290" s="134">
        <v>41629</v>
      </c>
      <c r="B290" s="135"/>
      <c r="C290" s="136">
        <v>41629</v>
      </c>
      <c r="D290" s="135"/>
      <c r="E290" s="137" t="s">
        <v>1461</v>
      </c>
      <c r="F290" s="147" t="s">
        <v>1370</v>
      </c>
      <c r="G290" s="139" t="s">
        <v>1682</v>
      </c>
      <c r="H290" s="140" t="s">
        <v>1683</v>
      </c>
      <c r="J290"/>
      <c r="K290" s="115"/>
      <c r="M290" s="108" t="s">
        <v>1459</v>
      </c>
      <c r="N290" s="142"/>
      <c r="O290" s="143">
        <v>41600</v>
      </c>
      <c r="P290" s="139" t="s">
        <v>622</v>
      </c>
    </row>
    <row r="291" spans="1:16" s="139" customFormat="1" x14ac:dyDescent="0.2">
      <c r="A291" s="134">
        <v>41631</v>
      </c>
      <c r="B291" s="135" t="s">
        <v>1684</v>
      </c>
      <c r="C291" s="136">
        <v>41639</v>
      </c>
      <c r="D291" s="135" t="s">
        <v>1684</v>
      </c>
      <c r="E291" s="137" t="s">
        <v>163</v>
      </c>
      <c r="F291" s="138">
        <v>1400</v>
      </c>
      <c r="G291" s="139" t="s">
        <v>410</v>
      </c>
      <c r="H291" s="140" t="s">
        <v>1685</v>
      </c>
      <c r="I291" s="139" t="s">
        <v>1686</v>
      </c>
      <c r="J291" s="108" t="s">
        <v>1687</v>
      </c>
      <c r="K291" s="115" t="s">
        <v>1688</v>
      </c>
      <c r="M291" s="108" t="s">
        <v>1689</v>
      </c>
      <c r="N291" s="142" t="s">
        <v>1690</v>
      </c>
      <c r="O291" s="143">
        <v>41597</v>
      </c>
      <c r="P291" s="139" t="s">
        <v>1691</v>
      </c>
    </row>
    <row r="292" spans="1:16" s="139" customFormat="1" x14ac:dyDescent="0.2">
      <c r="A292" s="134">
        <v>41643</v>
      </c>
      <c r="B292" s="135" t="s">
        <v>1692</v>
      </c>
      <c r="C292" s="136">
        <v>41643</v>
      </c>
      <c r="D292" s="135" t="s">
        <v>1693</v>
      </c>
      <c r="E292" s="137" t="s">
        <v>163</v>
      </c>
      <c r="F292" s="148">
        <v>0</v>
      </c>
      <c r="G292" s="139" t="s">
        <v>610</v>
      </c>
      <c r="H292" t="s">
        <v>1694</v>
      </c>
      <c r="I292" s="139" t="s">
        <v>1695</v>
      </c>
      <c r="J292">
        <v>210709934</v>
      </c>
      <c r="K292" s="111" t="s">
        <v>1696</v>
      </c>
      <c r="M292" s="132" t="s">
        <v>1697</v>
      </c>
      <c r="N292" s="142" t="s">
        <v>1698</v>
      </c>
      <c r="O292" s="143">
        <v>41570</v>
      </c>
      <c r="P292" s="139" t="s">
        <v>1699</v>
      </c>
    </row>
    <row r="293" spans="1:16" s="139" customFormat="1" x14ac:dyDescent="0.2">
      <c r="A293" s="134">
        <v>41649</v>
      </c>
      <c r="B293" s="135" t="s">
        <v>1700</v>
      </c>
      <c r="C293" s="136">
        <v>41650</v>
      </c>
      <c r="D293" s="135" t="s">
        <v>1700</v>
      </c>
      <c r="E293" s="137" t="s">
        <v>234</v>
      </c>
      <c r="F293" s="148">
        <v>345</v>
      </c>
      <c r="G293" s="139" t="s">
        <v>837</v>
      </c>
      <c r="H293" s="140" t="s">
        <v>1701</v>
      </c>
      <c r="I293" s="139" t="s">
        <v>1702</v>
      </c>
      <c r="J293" t="s">
        <v>1703</v>
      </c>
      <c r="K293" s="111"/>
      <c r="M293" s="132" t="s">
        <v>1704</v>
      </c>
      <c r="N293" s="142" t="s">
        <v>1705</v>
      </c>
      <c r="O293" s="143">
        <v>41649</v>
      </c>
    </row>
    <row r="294" spans="1:16" s="139" customFormat="1" x14ac:dyDescent="0.2">
      <c r="A294" s="134">
        <v>41654</v>
      </c>
      <c r="B294" s="135" t="s">
        <v>1706</v>
      </c>
      <c r="C294" s="136">
        <v>41291</v>
      </c>
      <c r="D294" s="135" t="s">
        <v>1706</v>
      </c>
      <c r="E294" s="137" t="s">
        <v>1707</v>
      </c>
      <c r="F294" s="144">
        <v>690</v>
      </c>
      <c r="G294" s="139" t="s">
        <v>410</v>
      </c>
      <c r="H294" s="140" t="s">
        <v>1708</v>
      </c>
      <c r="J294">
        <v>275450026</v>
      </c>
      <c r="K294" s="115" t="s">
        <v>1709</v>
      </c>
      <c r="L294" t="s">
        <v>417</v>
      </c>
      <c r="M294" s="108" t="s">
        <v>1710</v>
      </c>
      <c r="N294" s="142" t="s">
        <v>1711</v>
      </c>
      <c r="O294" s="143">
        <v>41494</v>
      </c>
      <c r="P294" s="139" t="s">
        <v>1712</v>
      </c>
    </row>
    <row r="295" spans="1:16" s="139" customFormat="1" x14ac:dyDescent="0.2">
      <c r="A295" s="134">
        <v>41662</v>
      </c>
      <c r="B295" s="135" t="s">
        <v>1583</v>
      </c>
      <c r="C295" s="136">
        <v>41664</v>
      </c>
      <c r="D295" s="135" t="s">
        <v>1583</v>
      </c>
      <c r="E295" s="137" t="s">
        <v>914</v>
      </c>
      <c r="F295" s="144">
        <v>990</v>
      </c>
      <c r="G295" s="139" t="s">
        <v>837</v>
      </c>
      <c r="H295" s="140" t="s">
        <v>1713</v>
      </c>
      <c r="I295" s="139" t="s">
        <v>1714</v>
      </c>
      <c r="J295" s="108" t="s">
        <v>1715</v>
      </c>
      <c r="K295" s="115" t="s">
        <v>1716</v>
      </c>
      <c r="L295"/>
      <c r="M295" s="108" t="s">
        <v>1717</v>
      </c>
      <c r="N295" s="142" t="s">
        <v>1718</v>
      </c>
      <c r="O295" s="143">
        <v>41647</v>
      </c>
      <c r="P295" s="139" t="s">
        <v>1719</v>
      </c>
    </row>
    <row r="296" spans="1:16" s="139" customFormat="1" x14ac:dyDescent="0.2">
      <c r="A296" s="134">
        <v>41664</v>
      </c>
      <c r="B296" s="135" t="s">
        <v>1583</v>
      </c>
      <c r="C296" s="136">
        <v>41665</v>
      </c>
      <c r="D296" s="135" t="s">
        <v>1583</v>
      </c>
      <c r="E296" s="137" t="s">
        <v>234</v>
      </c>
      <c r="F296" s="144">
        <v>345</v>
      </c>
      <c r="G296" s="139" t="s">
        <v>410</v>
      </c>
      <c r="H296" s="140" t="s">
        <v>1720</v>
      </c>
      <c r="I296" s="139" t="s">
        <v>1721</v>
      </c>
      <c r="J296" s="108">
        <v>274878010</v>
      </c>
      <c r="K296" s="115" t="s">
        <v>1722</v>
      </c>
      <c r="L296"/>
      <c r="M296" s="108" t="s">
        <v>1723</v>
      </c>
      <c r="N296" s="142" t="s">
        <v>1347</v>
      </c>
      <c r="O296" s="143">
        <v>41660</v>
      </c>
      <c r="P296" s="139" t="s">
        <v>1724</v>
      </c>
    </row>
    <row r="297" spans="1:16" s="139" customFormat="1" x14ac:dyDescent="0.2">
      <c r="A297" s="134">
        <v>41678</v>
      </c>
      <c r="B297" s="135" t="s">
        <v>496</v>
      </c>
      <c r="C297" s="136">
        <v>41314</v>
      </c>
      <c r="D297" s="135" t="s">
        <v>496</v>
      </c>
      <c r="E297" s="137" t="s">
        <v>1451</v>
      </c>
      <c r="F297" s="144">
        <v>195</v>
      </c>
      <c r="G297" s="139" t="s">
        <v>410</v>
      </c>
      <c r="H297" s="140" t="s">
        <v>1725</v>
      </c>
      <c r="J297" s="141" t="s">
        <v>1726</v>
      </c>
      <c r="K297" s="115" t="s">
        <v>1727</v>
      </c>
      <c r="L297" s="139" t="s">
        <v>421</v>
      </c>
      <c r="M297" s="108" t="s">
        <v>1728</v>
      </c>
      <c r="N297" s="142" t="s">
        <v>1729</v>
      </c>
      <c r="O297" s="143">
        <v>41366</v>
      </c>
      <c r="P297" s="139" t="s">
        <v>1724</v>
      </c>
    </row>
    <row r="298" spans="1:16" s="139" customFormat="1" x14ac:dyDescent="0.2">
      <c r="A298" s="134">
        <v>41678</v>
      </c>
      <c r="B298" s="135" t="s">
        <v>496</v>
      </c>
      <c r="C298" s="136">
        <v>41314</v>
      </c>
      <c r="D298" s="135" t="s">
        <v>496</v>
      </c>
      <c r="E298" s="137" t="s">
        <v>1451</v>
      </c>
      <c r="F298" s="144">
        <v>195</v>
      </c>
      <c r="G298" s="139" t="s">
        <v>410</v>
      </c>
      <c r="H298" s="140" t="s">
        <v>1725</v>
      </c>
      <c r="J298" s="141"/>
      <c r="K298" s="115"/>
      <c r="M298" s="108"/>
      <c r="N298" s="142"/>
      <c r="O298" s="143"/>
    </row>
    <row r="299" spans="1:16" s="139" customFormat="1" x14ac:dyDescent="0.2">
      <c r="A299" s="134">
        <v>41699</v>
      </c>
      <c r="B299" s="135"/>
      <c r="C299" s="136"/>
      <c r="D299" s="135"/>
      <c r="E299" s="137" t="s">
        <v>1029</v>
      </c>
      <c r="F299" s="138" t="s">
        <v>1730</v>
      </c>
      <c r="H299" s="140" t="s">
        <v>1731</v>
      </c>
      <c r="I299" s="139" t="s">
        <v>1732</v>
      </c>
      <c r="J299" s="141"/>
      <c r="K299" s="115"/>
      <c r="M299" s="108"/>
      <c r="N299" s="142"/>
      <c r="O299" s="143"/>
    </row>
    <row r="300" spans="1:16" s="139" customFormat="1" x14ac:dyDescent="0.2">
      <c r="A300" s="134">
        <v>41699</v>
      </c>
      <c r="B300" s="135"/>
      <c r="C300" s="136"/>
      <c r="D300" s="135"/>
      <c r="E300" s="137" t="s">
        <v>1534</v>
      </c>
      <c r="F300" s="138" t="s">
        <v>1730</v>
      </c>
      <c r="H300" s="140" t="s">
        <v>1731</v>
      </c>
      <c r="I300" s="139" t="s">
        <v>1732</v>
      </c>
      <c r="J300" s="141"/>
      <c r="K300" s="115"/>
      <c r="M300" s="108"/>
      <c r="N300" s="142"/>
      <c r="O300" s="143"/>
    </row>
    <row r="301" spans="1:16" s="139" customFormat="1" x14ac:dyDescent="0.2">
      <c r="A301" s="134">
        <v>41706</v>
      </c>
      <c r="B301" s="135" t="s">
        <v>1733</v>
      </c>
      <c r="C301" s="136">
        <v>41706</v>
      </c>
      <c r="D301" s="135" t="s">
        <v>1650</v>
      </c>
      <c r="E301" s="137" t="s">
        <v>1534</v>
      </c>
      <c r="F301" s="144">
        <v>800</v>
      </c>
      <c r="G301" s="139" t="s">
        <v>1734</v>
      </c>
      <c r="H301" s="140" t="s">
        <v>1735</v>
      </c>
      <c r="I301" s="149" t="s">
        <v>1736</v>
      </c>
      <c r="J301" s="141" t="s">
        <v>1737</v>
      </c>
      <c r="K301" s="150" t="s">
        <v>1738</v>
      </c>
      <c r="M301" s="107" t="s">
        <v>1739</v>
      </c>
      <c r="N301" s="142"/>
      <c r="O301" s="143">
        <v>41647</v>
      </c>
      <c r="P301" s="139" t="s">
        <v>1740</v>
      </c>
    </row>
    <row r="302" spans="1:16" s="139" customFormat="1" x14ac:dyDescent="0.2">
      <c r="A302" s="134">
        <v>41706</v>
      </c>
      <c r="B302" s="135" t="s">
        <v>1733</v>
      </c>
      <c r="C302" s="136">
        <v>41706</v>
      </c>
      <c r="D302" s="135" t="s">
        <v>1650</v>
      </c>
      <c r="E302" s="137" t="s">
        <v>1536</v>
      </c>
      <c r="F302" s="144"/>
      <c r="H302" s="140" t="s">
        <v>1735</v>
      </c>
      <c r="J302" s="141"/>
      <c r="K302" s="115"/>
      <c r="M302" s="108"/>
      <c r="N302" s="142"/>
      <c r="O302" s="143"/>
      <c r="P302" s="149"/>
    </row>
    <row r="303" spans="1:16" s="139" customFormat="1" x14ac:dyDescent="0.2">
      <c r="A303" s="134">
        <v>41713</v>
      </c>
      <c r="B303" s="135" t="s">
        <v>1585</v>
      </c>
      <c r="C303" s="136">
        <v>41714</v>
      </c>
      <c r="D303" s="135" t="s">
        <v>1585</v>
      </c>
      <c r="E303" s="137" t="s">
        <v>234</v>
      </c>
      <c r="F303" s="144">
        <v>345</v>
      </c>
      <c r="G303" s="139" t="s">
        <v>410</v>
      </c>
      <c r="H303" s="140" t="s">
        <v>1741</v>
      </c>
      <c r="I303" s="139" t="s">
        <v>1626</v>
      </c>
      <c r="J303" s="141" t="s">
        <v>1742</v>
      </c>
      <c r="K303" s="115" t="s">
        <v>1743</v>
      </c>
      <c r="L303" s="139" t="s">
        <v>417</v>
      </c>
      <c r="M303" s="108" t="s">
        <v>1744</v>
      </c>
      <c r="N303" s="142" t="s">
        <v>1745</v>
      </c>
      <c r="O303" s="143">
        <v>41690</v>
      </c>
      <c r="P303" s="149" t="s">
        <v>1746</v>
      </c>
    </row>
    <row r="304" spans="1:16" s="139" customFormat="1" x14ac:dyDescent="0.2">
      <c r="A304" s="134">
        <v>41729</v>
      </c>
      <c r="B304" s="135" t="s">
        <v>1747</v>
      </c>
      <c r="C304" s="136">
        <v>41731</v>
      </c>
      <c r="D304" s="135" t="s">
        <v>1586</v>
      </c>
      <c r="E304" s="137" t="s">
        <v>259</v>
      </c>
      <c r="F304" s="144">
        <v>1335</v>
      </c>
      <c r="G304" s="139" t="s">
        <v>410</v>
      </c>
      <c r="H304" s="140" t="s">
        <v>1748</v>
      </c>
      <c r="I304" s="139" t="s">
        <v>1635</v>
      </c>
      <c r="J304" s="141" t="s">
        <v>1749</v>
      </c>
      <c r="K304" s="115" t="s">
        <v>1750</v>
      </c>
      <c r="M304" s="108" t="s">
        <v>1751</v>
      </c>
      <c r="N304" s="142" t="s">
        <v>1752</v>
      </c>
      <c r="O304" s="143">
        <v>41716</v>
      </c>
      <c r="P304" s="149" t="s">
        <v>1640</v>
      </c>
    </row>
    <row r="305" spans="1:16" s="139" customFormat="1" x14ac:dyDescent="0.2">
      <c r="A305" s="134">
        <v>41741</v>
      </c>
      <c r="B305" s="135" t="s">
        <v>1617</v>
      </c>
      <c r="C305" s="136">
        <v>41377</v>
      </c>
      <c r="D305" s="135" t="s">
        <v>1617</v>
      </c>
      <c r="E305" s="137" t="s">
        <v>1534</v>
      </c>
      <c r="F305" s="144">
        <v>605</v>
      </c>
      <c r="G305" s="139" t="s">
        <v>410</v>
      </c>
      <c r="H305" s="140" t="s">
        <v>1753</v>
      </c>
      <c r="I305" s="115" t="s">
        <v>1754</v>
      </c>
      <c r="J305" s="141" t="s">
        <v>1755</v>
      </c>
      <c r="K305" s="115" t="s">
        <v>1756</v>
      </c>
      <c r="M305" s="108" t="s">
        <v>1757</v>
      </c>
      <c r="N305" s="142" t="s">
        <v>1758</v>
      </c>
      <c r="O305" s="143">
        <v>41590</v>
      </c>
      <c r="P305" s="139" t="s">
        <v>1759</v>
      </c>
    </row>
    <row r="306" spans="1:16" s="139" customFormat="1" x14ac:dyDescent="0.2">
      <c r="A306" s="134">
        <v>41741</v>
      </c>
      <c r="B306" s="135" t="s">
        <v>1617</v>
      </c>
      <c r="C306" s="136">
        <v>41377</v>
      </c>
      <c r="D306" s="135" t="s">
        <v>1617</v>
      </c>
      <c r="E306" s="137" t="s">
        <v>1536</v>
      </c>
      <c r="F306" s="144"/>
      <c r="G306" s="139" t="s">
        <v>410</v>
      </c>
      <c r="H306" s="140" t="s">
        <v>1760</v>
      </c>
      <c r="J306" s="141"/>
      <c r="K306" s="115"/>
      <c r="M306" s="108"/>
      <c r="N306" s="142"/>
      <c r="O306" s="143"/>
    </row>
    <row r="307" spans="1:16" s="139" customFormat="1" x14ac:dyDescent="0.2">
      <c r="A307" s="134">
        <v>41756</v>
      </c>
      <c r="B307" s="135" t="s">
        <v>1684</v>
      </c>
      <c r="C307" s="136">
        <v>41756</v>
      </c>
      <c r="D307" s="135" t="s">
        <v>1586</v>
      </c>
      <c r="E307" s="137" t="s">
        <v>163</v>
      </c>
      <c r="F307" s="144">
        <v>250</v>
      </c>
      <c r="G307" s="139" t="s">
        <v>410</v>
      </c>
      <c r="H307" s="140" t="s">
        <v>1761</v>
      </c>
      <c r="I307" s="139" t="s">
        <v>1652</v>
      </c>
      <c r="J307" s="141" t="s">
        <v>1762</v>
      </c>
      <c r="K307" s="115" t="s">
        <v>1763</v>
      </c>
      <c r="L307" s="139" t="s">
        <v>417</v>
      </c>
      <c r="M307" s="108" t="s">
        <v>1764</v>
      </c>
      <c r="N307" s="142" t="s">
        <v>1765</v>
      </c>
      <c r="O307" s="143">
        <v>41753</v>
      </c>
    </row>
    <row r="308" spans="1:16" s="139" customFormat="1" x14ac:dyDescent="0.2">
      <c r="A308" s="134">
        <v>41787</v>
      </c>
      <c r="B308" s="135" t="s">
        <v>1583</v>
      </c>
      <c r="C308" s="136">
        <v>41787</v>
      </c>
      <c r="D308" s="135" t="s">
        <v>1766</v>
      </c>
      <c r="E308" s="137" t="s">
        <v>1767</v>
      </c>
      <c r="F308" s="144">
        <v>45</v>
      </c>
      <c r="G308" s="139" t="s">
        <v>610</v>
      </c>
      <c r="H308" s="140" t="s">
        <v>1768</v>
      </c>
      <c r="J308" s="141"/>
      <c r="K308" s="115" t="s">
        <v>1769</v>
      </c>
      <c r="L308" s="139" t="s">
        <v>417</v>
      </c>
      <c r="M308" s="108" t="s">
        <v>1770</v>
      </c>
      <c r="N308" s="142" t="s">
        <v>1771</v>
      </c>
      <c r="O308" s="143">
        <v>41785</v>
      </c>
      <c r="P308" s="139" t="s">
        <v>1772</v>
      </c>
    </row>
    <row r="309" spans="1:16" s="139" customFormat="1" x14ac:dyDescent="0.2">
      <c r="A309" s="134">
        <v>41818</v>
      </c>
      <c r="B309" s="135" t="s">
        <v>1594</v>
      </c>
      <c r="C309" s="136">
        <v>41818</v>
      </c>
      <c r="D309" s="135" t="s">
        <v>1650</v>
      </c>
      <c r="E309" s="137" t="s">
        <v>1534</v>
      </c>
      <c r="F309" s="144">
        <v>850</v>
      </c>
      <c r="G309" s="139" t="s">
        <v>410</v>
      </c>
      <c r="H309" s="140" t="s">
        <v>1773</v>
      </c>
      <c r="K309" s="115" t="s">
        <v>1774</v>
      </c>
      <c r="M309" s="108" t="s">
        <v>1775</v>
      </c>
      <c r="N309" s="142"/>
      <c r="O309" s="143">
        <v>41495</v>
      </c>
      <c r="P309" s="139" t="s">
        <v>1776</v>
      </c>
    </row>
    <row r="310" spans="1:16" s="139" customFormat="1" ht="15" x14ac:dyDescent="0.25">
      <c r="A310" s="134">
        <v>41818</v>
      </c>
      <c r="B310" s="135" t="s">
        <v>1594</v>
      </c>
      <c r="C310" s="136">
        <v>41453</v>
      </c>
      <c r="D310" s="135" t="s">
        <v>1650</v>
      </c>
      <c r="E310" s="137" t="s">
        <v>1536</v>
      </c>
      <c r="F310" s="144"/>
      <c r="G310" s="139" t="s">
        <v>410</v>
      </c>
      <c r="H310" s="140" t="s">
        <v>1773</v>
      </c>
      <c r="J310" s="141"/>
      <c r="K310" s="115" t="s">
        <v>1774</v>
      </c>
      <c r="M310" s="108" t="s">
        <v>1777</v>
      </c>
      <c r="N310" s="142"/>
      <c r="O310" s="143"/>
      <c r="P310" s="145" t="s">
        <v>1778</v>
      </c>
    </row>
    <row r="311" spans="1:16" s="139" customFormat="1" ht="15" x14ac:dyDescent="0.25">
      <c r="A311" s="134">
        <v>41821</v>
      </c>
      <c r="B311" s="135" t="s">
        <v>1585</v>
      </c>
      <c r="C311" s="136">
        <v>41822</v>
      </c>
      <c r="D311" s="135" t="s">
        <v>1585</v>
      </c>
      <c r="E311" s="137" t="s">
        <v>1624</v>
      </c>
      <c r="F311" s="144">
        <v>72.5</v>
      </c>
      <c r="G311" s="139" t="s">
        <v>410</v>
      </c>
      <c r="H311" s="140" t="s">
        <v>1779</v>
      </c>
      <c r="I311" s="139" t="s">
        <v>1780</v>
      </c>
      <c r="J311" s="141" t="s">
        <v>1781</v>
      </c>
      <c r="K311" s="115"/>
      <c r="L311" s="139" t="s">
        <v>417</v>
      </c>
      <c r="M311" s="108" t="s">
        <v>1782</v>
      </c>
      <c r="N311" s="142" t="s">
        <v>1783</v>
      </c>
      <c r="O311" s="143">
        <v>41814</v>
      </c>
      <c r="P311" s="145" t="s">
        <v>1784</v>
      </c>
    </row>
    <row r="312" spans="1:16" s="139" customFormat="1" x14ac:dyDescent="0.2">
      <c r="A312" s="134">
        <v>41827</v>
      </c>
      <c r="B312" s="135" t="s">
        <v>440</v>
      </c>
      <c r="C312" s="136">
        <v>41831</v>
      </c>
      <c r="D312" s="135" t="s">
        <v>440</v>
      </c>
      <c r="E312" s="137" t="s">
        <v>259</v>
      </c>
      <c r="F312" s="144">
        <v>0</v>
      </c>
      <c r="G312" s="139" t="s">
        <v>1682</v>
      </c>
      <c r="H312" s="140" t="s">
        <v>1785</v>
      </c>
      <c r="J312" s="141">
        <v>60173210788</v>
      </c>
      <c r="K312" s="115" t="s">
        <v>1786</v>
      </c>
      <c r="M312" s="108" t="s">
        <v>1787</v>
      </c>
      <c r="N312" s="142" t="s">
        <v>1788</v>
      </c>
      <c r="O312" s="143">
        <v>41802</v>
      </c>
      <c r="P312" s="139" t="s">
        <v>1789</v>
      </c>
    </row>
    <row r="313" spans="1:16" s="139" customFormat="1" x14ac:dyDescent="0.2">
      <c r="A313" s="134">
        <v>41930</v>
      </c>
      <c r="B313" s="135" t="s">
        <v>1790</v>
      </c>
      <c r="C313" s="136">
        <v>41930</v>
      </c>
      <c r="D313" s="135" t="s">
        <v>1593</v>
      </c>
      <c r="E313" s="137" t="s">
        <v>914</v>
      </c>
      <c r="F313" s="138" t="s">
        <v>1791</v>
      </c>
      <c r="G313" s="139" t="s">
        <v>837</v>
      </c>
      <c r="H313" s="140" t="s">
        <v>1643</v>
      </c>
      <c r="I313" s="139" t="s">
        <v>1644</v>
      </c>
      <c r="J313" s="141" t="s">
        <v>1645</v>
      </c>
      <c r="K313" s="115" t="s">
        <v>1646</v>
      </c>
      <c r="L313" s="139" t="s">
        <v>417</v>
      </c>
      <c r="M313" s="141" t="s">
        <v>1647</v>
      </c>
      <c r="N313" s="142" t="s">
        <v>1648</v>
      </c>
      <c r="O313" s="143">
        <v>41656</v>
      </c>
      <c r="P313" s="139" t="s">
        <v>1792</v>
      </c>
    </row>
    <row r="314" spans="1:16" s="139" customFormat="1" x14ac:dyDescent="0.2">
      <c r="A314" s="134">
        <v>41930</v>
      </c>
      <c r="B314" s="135" t="s">
        <v>1790</v>
      </c>
      <c r="C314" s="136">
        <v>41930</v>
      </c>
      <c r="D314" s="135" t="s">
        <v>1593</v>
      </c>
      <c r="E314" s="137" t="s">
        <v>259</v>
      </c>
      <c r="F314" s="138" t="s">
        <v>1791</v>
      </c>
      <c r="G314" s="139" t="s">
        <v>837</v>
      </c>
      <c r="H314" s="140" t="s">
        <v>1643</v>
      </c>
      <c r="I314" s="139" t="s">
        <v>1644</v>
      </c>
      <c r="J314" s="141" t="s">
        <v>1645</v>
      </c>
      <c r="K314" s="115" t="s">
        <v>1646</v>
      </c>
      <c r="L314" s="139" t="s">
        <v>417</v>
      </c>
      <c r="M314" s="141" t="s">
        <v>1647</v>
      </c>
      <c r="N314" s="142" t="s">
        <v>1648</v>
      </c>
      <c r="O314" s="143">
        <v>41656</v>
      </c>
      <c r="P314" s="139" t="s">
        <v>1792</v>
      </c>
    </row>
    <row r="315" spans="1:16" s="139" customFormat="1" x14ac:dyDescent="0.2">
      <c r="A315" s="134">
        <v>41930</v>
      </c>
      <c r="B315" s="135" t="s">
        <v>1790</v>
      </c>
      <c r="C315" s="136">
        <v>41930</v>
      </c>
      <c r="D315" s="135" t="s">
        <v>1593</v>
      </c>
      <c r="E315" s="137" t="s">
        <v>250</v>
      </c>
      <c r="F315" s="138" t="s">
        <v>1791</v>
      </c>
      <c r="G315" s="139" t="s">
        <v>837</v>
      </c>
      <c r="H315" s="140" t="s">
        <v>1643</v>
      </c>
      <c r="I315" s="139" t="s">
        <v>1644</v>
      </c>
      <c r="J315" s="141" t="s">
        <v>1645</v>
      </c>
      <c r="K315" s="115" t="s">
        <v>1646</v>
      </c>
      <c r="L315" s="139" t="s">
        <v>417</v>
      </c>
      <c r="M315" s="141" t="s">
        <v>1647</v>
      </c>
      <c r="N315" s="142" t="s">
        <v>1648</v>
      </c>
      <c r="O315" s="143">
        <v>41656</v>
      </c>
      <c r="P315" s="139" t="s">
        <v>1792</v>
      </c>
    </row>
    <row r="316" spans="1:16" s="139" customFormat="1" x14ac:dyDescent="0.2">
      <c r="A316" s="134">
        <v>41930</v>
      </c>
      <c r="B316" s="135" t="s">
        <v>1790</v>
      </c>
      <c r="C316" s="136">
        <v>41930</v>
      </c>
      <c r="D316" s="135" t="s">
        <v>1593</v>
      </c>
      <c r="E316" s="137" t="s">
        <v>1388</v>
      </c>
      <c r="F316" s="138" t="s">
        <v>1791</v>
      </c>
      <c r="G316" s="139" t="s">
        <v>837</v>
      </c>
      <c r="H316" s="140" t="s">
        <v>1643</v>
      </c>
      <c r="I316" s="139" t="s">
        <v>1644</v>
      </c>
      <c r="J316" s="141" t="s">
        <v>1645</v>
      </c>
      <c r="K316" s="115" t="s">
        <v>1646</v>
      </c>
      <c r="L316" s="139" t="s">
        <v>417</v>
      </c>
      <c r="M316" s="141" t="s">
        <v>1647</v>
      </c>
      <c r="N316" s="142" t="s">
        <v>1648</v>
      </c>
      <c r="O316" s="143">
        <v>41656</v>
      </c>
      <c r="P316" s="139" t="s">
        <v>1793</v>
      </c>
    </row>
    <row r="317" spans="1:16" s="139" customFormat="1" x14ac:dyDescent="0.2">
      <c r="A317" s="134">
        <v>41954</v>
      </c>
      <c r="B317" s="135" t="s">
        <v>1790</v>
      </c>
      <c r="C317" s="136">
        <v>41954</v>
      </c>
      <c r="D317" s="135" t="s">
        <v>1594</v>
      </c>
      <c r="E317" s="137" t="s">
        <v>163</v>
      </c>
      <c r="F317" s="138">
        <v>200</v>
      </c>
      <c r="G317" s="139" t="s">
        <v>837</v>
      </c>
      <c r="H317" s="140" t="s">
        <v>1794</v>
      </c>
      <c r="I317" s="139" t="s">
        <v>1795</v>
      </c>
      <c r="J317" s="141" t="s">
        <v>1796</v>
      </c>
      <c r="K317" s="115"/>
      <c r="M317" s="141" t="s">
        <v>1797</v>
      </c>
      <c r="N317" s="142" t="s">
        <v>1798</v>
      </c>
      <c r="O317" s="143">
        <v>41949</v>
      </c>
      <c r="P317" s="139" t="s">
        <v>1799</v>
      </c>
    </row>
    <row r="318" spans="1:16" s="139" customFormat="1" x14ac:dyDescent="0.2">
      <c r="A318" s="134">
        <v>41956</v>
      </c>
      <c r="B318" s="135" t="s">
        <v>1594</v>
      </c>
      <c r="C318" s="136">
        <v>41925</v>
      </c>
      <c r="D318" s="135" t="s">
        <v>1650</v>
      </c>
      <c r="E318" s="137" t="s">
        <v>144</v>
      </c>
      <c r="F318" s="138">
        <v>500</v>
      </c>
      <c r="G318" s="139" t="s">
        <v>410</v>
      </c>
      <c r="H318" s="140" t="s">
        <v>1800</v>
      </c>
      <c r="I318" s="139" t="s">
        <v>944</v>
      </c>
      <c r="J318" s="141"/>
      <c r="K318" s="115" t="s">
        <v>1801</v>
      </c>
      <c r="L318" s="139" t="s">
        <v>417</v>
      </c>
      <c r="M318" s="141" t="s">
        <v>1802</v>
      </c>
      <c r="N318" s="142" t="s">
        <v>1803</v>
      </c>
      <c r="O318" s="143">
        <v>41743</v>
      </c>
      <c r="P318" s="139" t="s">
        <v>1804</v>
      </c>
    </row>
    <row r="319" spans="1:16" s="139" customFormat="1" x14ac:dyDescent="0.2">
      <c r="A319" s="134">
        <v>41957</v>
      </c>
      <c r="B319" s="135" t="s">
        <v>1585</v>
      </c>
      <c r="C319" s="136">
        <v>41959</v>
      </c>
      <c r="D319" s="135" t="s">
        <v>1585</v>
      </c>
      <c r="E319" s="137" t="s">
        <v>163</v>
      </c>
      <c r="F319" s="138">
        <v>500</v>
      </c>
      <c r="G319" s="139" t="s">
        <v>410</v>
      </c>
      <c r="H319" s="140" t="s">
        <v>1805</v>
      </c>
      <c r="J319" s="141" t="s">
        <v>1806</v>
      </c>
      <c r="K319" s="115" t="s">
        <v>1807</v>
      </c>
      <c r="M319" s="141" t="s">
        <v>1808</v>
      </c>
      <c r="N319" s="142" t="s">
        <v>1809</v>
      </c>
      <c r="O319" s="143">
        <v>41949</v>
      </c>
      <c r="P319" s="139" t="s">
        <v>1810</v>
      </c>
    </row>
    <row r="320" spans="1:16" s="139" customFormat="1" x14ac:dyDescent="0.2">
      <c r="A320" s="134">
        <v>41972</v>
      </c>
      <c r="B320" s="135" t="s">
        <v>1811</v>
      </c>
      <c r="C320" s="136">
        <v>41973</v>
      </c>
      <c r="D320" s="135" t="s">
        <v>1585</v>
      </c>
      <c r="E320" s="137" t="s">
        <v>1534</v>
      </c>
      <c r="F320" s="144">
        <v>0</v>
      </c>
      <c r="G320" s="139" t="s">
        <v>410</v>
      </c>
      <c r="H320" s="140" t="s">
        <v>1812</v>
      </c>
      <c r="I320" s="139" t="s">
        <v>1813</v>
      </c>
      <c r="J320" s="141" t="s">
        <v>1814</v>
      </c>
      <c r="K320" s="115" t="s">
        <v>1815</v>
      </c>
      <c r="L320" s="139" t="s">
        <v>417</v>
      </c>
      <c r="M320" s="141" t="s">
        <v>1816</v>
      </c>
      <c r="N320" s="142" t="s">
        <v>1817</v>
      </c>
      <c r="O320" s="143">
        <v>41772</v>
      </c>
      <c r="P320" s="139" t="s">
        <v>1818</v>
      </c>
    </row>
    <row r="321" spans="1:16" s="139" customFormat="1" x14ac:dyDescent="0.2">
      <c r="A321" s="134">
        <v>41972</v>
      </c>
      <c r="B321" s="135" t="s">
        <v>1811</v>
      </c>
      <c r="C321" s="136">
        <v>41973</v>
      </c>
      <c r="D321" s="135" t="s">
        <v>1585</v>
      </c>
      <c r="E321" s="137" t="s">
        <v>1536</v>
      </c>
      <c r="F321" s="144">
        <v>295</v>
      </c>
      <c r="G321" s="139" t="s">
        <v>410</v>
      </c>
      <c r="H321" s="140" t="s">
        <v>1819</v>
      </c>
      <c r="J321" s="141"/>
      <c r="K321" s="115"/>
      <c r="M321" s="141"/>
      <c r="N321" s="142"/>
      <c r="O321" s="143"/>
    </row>
    <row r="322" spans="1:16" s="139" customFormat="1" x14ac:dyDescent="0.2">
      <c r="A322" s="134">
        <v>41972</v>
      </c>
      <c r="B322" s="135" t="s">
        <v>1585</v>
      </c>
      <c r="C322" s="136">
        <v>41973</v>
      </c>
      <c r="D322" s="135" t="s">
        <v>1585</v>
      </c>
      <c r="E322" s="137" t="s">
        <v>163</v>
      </c>
      <c r="F322" s="144">
        <v>200</v>
      </c>
      <c r="G322" s="139" t="s">
        <v>410</v>
      </c>
      <c r="H322" s="140" t="s">
        <v>1820</v>
      </c>
      <c r="I322" s="139" t="s">
        <v>1821</v>
      </c>
      <c r="J322" s="141"/>
      <c r="K322" s="115"/>
      <c r="M322" s="141" t="s">
        <v>1822</v>
      </c>
      <c r="N322" s="151" t="s">
        <v>1370</v>
      </c>
      <c r="O322" s="143">
        <v>41970</v>
      </c>
      <c r="P322" s="139" t="s">
        <v>1823</v>
      </c>
    </row>
    <row r="323" spans="1:16" s="139" customFormat="1" x14ac:dyDescent="0.2">
      <c r="A323" s="134">
        <v>41979</v>
      </c>
      <c r="B323" s="135" t="s">
        <v>1824</v>
      </c>
      <c r="C323" s="136">
        <v>41979</v>
      </c>
      <c r="D323" s="135" t="s">
        <v>1825</v>
      </c>
      <c r="E323" s="137" t="s">
        <v>163</v>
      </c>
      <c r="F323" s="144">
        <v>250</v>
      </c>
      <c r="G323" s="139" t="s">
        <v>410</v>
      </c>
      <c r="H323" s="140" t="s">
        <v>1826</v>
      </c>
      <c r="I323" s="139" t="s">
        <v>1827</v>
      </c>
      <c r="J323" s="141"/>
      <c r="K323" s="115" t="s">
        <v>1828</v>
      </c>
      <c r="M323" s="141" t="s">
        <v>1822</v>
      </c>
      <c r="N323" s="151" t="s">
        <v>1370</v>
      </c>
      <c r="O323" s="143">
        <v>41894</v>
      </c>
      <c r="P323" s="139" t="s">
        <v>1829</v>
      </c>
    </row>
    <row r="324" spans="1:16" s="139" customFormat="1" x14ac:dyDescent="0.2">
      <c r="A324" s="134">
        <v>41985</v>
      </c>
      <c r="B324" s="135" t="s">
        <v>1830</v>
      </c>
      <c r="C324" s="136">
        <v>41985</v>
      </c>
      <c r="D324" s="135" t="s">
        <v>1650</v>
      </c>
      <c r="E324" s="137" t="s">
        <v>797</v>
      </c>
      <c r="F324" s="144">
        <v>350</v>
      </c>
      <c r="G324" s="139" t="s">
        <v>410</v>
      </c>
      <c r="H324" s="140" t="s">
        <v>1831</v>
      </c>
      <c r="J324" s="141"/>
      <c r="K324" s="115"/>
      <c r="M324" s="141" t="s">
        <v>1832</v>
      </c>
      <c r="N324" s="152" t="s">
        <v>1833</v>
      </c>
      <c r="O324" s="143">
        <v>41983</v>
      </c>
      <c r="P324" s="139" t="s">
        <v>1834</v>
      </c>
    </row>
    <row r="325" spans="1:16" s="139" customFormat="1" x14ac:dyDescent="0.2">
      <c r="A325" s="134">
        <v>41992</v>
      </c>
      <c r="B325" s="135" t="s">
        <v>1830</v>
      </c>
      <c r="C325" s="136">
        <v>41992</v>
      </c>
      <c r="D325" s="135"/>
      <c r="E325" s="137" t="s">
        <v>223</v>
      </c>
      <c r="F325" s="144"/>
      <c r="G325" s="139" t="s">
        <v>410</v>
      </c>
      <c r="H325" s="140"/>
      <c r="J325" s="141"/>
      <c r="K325" s="115"/>
      <c r="M325" s="141"/>
      <c r="N325" s="152"/>
      <c r="O325" s="143"/>
    </row>
    <row r="326" spans="1:16" s="139" customFormat="1" x14ac:dyDescent="0.2">
      <c r="A326" s="134">
        <v>41996</v>
      </c>
      <c r="B326" s="135" t="s">
        <v>1835</v>
      </c>
      <c r="C326" s="136">
        <v>41997</v>
      </c>
      <c r="D326" s="135" t="s">
        <v>1835</v>
      </c>
      <c r="E326" s="137" t="s">
        <v>163</v>
      </c>
      <c r="F326" s="153">
        <v>283.60000000000002</v>
      </c>
      <c r="G326" s="139" t="s">
        <v>410</v>
      </c>
      <c r="H326" s="140" t="s">
        <v>1836</v>
      </c>
      <c r="J326" s="141" t="s">
        <v>1837</v>
      </c>
      <c r="K326" s="115"/>
      <c r="M326" s="141" t="s">
        <v>1838</v>
      </c>
      <c r="N326" s="152"/>
      <c r="O326" s="143">
        <v>41995</v>
      </c>
      <c r="P326" s="139" t="s">
        <v>1839</v>
      </c>
    </row>
    <row r="327" spans="1:16" s="139" customFormat="1" x14ac:dyDescent="0.2">
      <c r="A327" s="134">
        <v>42002</v>
      </c>
      <c r="B327" s="135" t="s">
        <v>1610</v>
      </c>
      <c r="C327" s="136">
        <v>42003</v>
      </c>
      <c r="D327" s="135" t="s">
        <v>1610</v>
      </c>
      <c r="E327" s="137" t="s">
        <v>1534</v>
      </c>
      <c r="F327" s="144">
        <v>550</v>
      </c>
      <c r="G327" s="139" t="s">
        <v>410</v>
      </c>
      <c r="H327" s="140" t="s">
        <v>1840</v>
      </c>
      <c r="I327" s="139" t="s">
        <v>649</v>
      </c>
      <c r="J327" s="141" t="s">
        <v>1841</v>
      </c>
      <c r="K327" s="115" t="s">
        <v>1842</v>
      </c>
      <c r="L327" s="139" t="s">
        <v>1843</v>
      </c>
      <c r="M327" s="141" t="s">
        <v>1844</v>
      </c>
      <c r="N327" s="142" t="s">
        <v>1845</v>
      </c>
      <c r="O327" s="143">
        <v>41921</v>
      </c>
      <c r="P327" s="139" t="s">
        <v>1846</v>
      </c>
    </row>
    <row r="328" spans="1:16" s="139" customFormat="1" x14ac:dyDescent="0.2">
      <c r="A328" s="134">
        <v>42002</v>
      </c>
      <c r="B328" s="135" t="s">
        <v>1610</v>
      </c>
      <c r="C328" s="136">
        <v>42003</v>
      </c>
      <c r="D328" s="135" t="s">
        <v>1610</v>
      </c>
      <c r="E328" s="137" t="s">
        <v>1536</v>
      </c>
      <c r="F328" s="144"/>
      <c r="G328" s="139" t="s">
        <v>410</v>
      </c>
      <c r="H328" s="140" t="s">
        <v>1840</v>
      </c>
      <c r="J328" s="141"/>
      <c r="K328" s="115"/>
      <c r="L328" s="139" t="s">
        <v>1847</v>
      </c>
      <c r="M328" s="139" t="s">
        <v>1848</v>
      </c>
      <c r="N328" s="142" t="s">
        <v>1849</v>
      </c>
      <c r="O328" s="154"/>
      <c r="P328" s="125"/>
    </row>
    <row r="329" spans="1:16" s="139" customFormat="1" x14ac:dyDescent="0.2">
      <c r="A329" s="134">
        <v>42004</v>
      </c>
      <c r="B329" s="135" t="s">
        <v>1610</v>
      </c>
      <c r="C329" s="136">
        <v>42005</v>
      </c>
      <c r="D329" s="135" t="s">
        <v>1610</v>
      </c>
      <c r="E329" s="137" t="s">
        <v>1534</v>
      </c>
      <c r="F329" s="144">
        <v>0</v>
      </c>
      <c r="G329" s="139" t="s">
        <v>410</v>
      </c>
      <c r="H329" s="140" t="s">
        <v>1850</v>
      </c>
      <c r="I329" s="139" t="s">
        <v>649</v>
      </c>
      <c r="J329" s="141" t="s">
        <v>1851</v>
      </c>
      <c r="K329" s="115" t="s">
        <v>1852</v>
      </c>
      <c r="L329" s="139" t="s">
        <v>417</v>
      </c>
      <c r="M329" s="141" t="s">
        <v>1853</v>
      </c>
      <c r="N329" s="142" t="s">
        <v>1854</v>
      </c>
      <c r="O329" s="143">
        <v>41990</v>
      </c>
      <c r="P329" s="139" t="s">
        <v>1855</v>
      </c>
    </row>
    <row r="330" spans="1:16" s="139" customFormat="1" x14ac:dyDescent="0.2">
      <c r="A330" s="134">
        <v>42004</v>
      </c>
      <c r="B330" s="135" t="s">
        <v>1610</v>
      </c>
      <c r="C330" s="136">
        <v>42005</v>
      </c>
      <c r="D330" s="135" t="s">
        <v>1610</v>
      </c>
      <c r="E330" s="137" t="s">
        <v>1536</v>
      </c>
      <c r="F330" s="144"/>
      <c r="G330" s="139" t="s">
        <v>410</v>
      </c>
      <c r="H330" s="140" t="s">
        <v>1850</v>
      </c>
      <c r="J330" s="141"/>
      <c r="K330" s="115"/>
      <c r="M330" s="141"/>
      <c r="N330" s="142"/>
      <c r="O330" s="143"/>
    </row>
    <row r="331" spans="1:16" s="139" customFormat="1" x14ac:dyDescent="0.2">
      <c r="A331" s="134">
        <v>42006</v>
      </c>
      <c r="B331" s="135" t="s">
        <v>1583</v>
      </c>
      <c r="C331" s="136">
        <v>42007</v>
      </c>
      <c r="D331" s="135" t="s">
        <v>1583</v>
      </c>
      <c r="E331" s="137" t="s">
        <v>163</v>
      </c>
      <c r="F331" s="144">
        <v>250</v>
      </c>
      <c r="G331" s="139" t="s">
        <v>410</v>
      </c>
      <c r="H331" s="140" t="s">
        <v>1856</v>
      </c>
      <c r="I331" s="139" t="s">
        <v>1857</v>
      </c>
      <c r="J331" s="141" t="s">
        <v>1858</v>
      </c>
      <c r="K331" s="115" t="s">
        <v>1859</v>
      </c>
      <c r="L331" s="139" t="s">
        <v>417</v>
      </c>
      <c r="M331" s="141" t="s">
        <v>1597</v>
      </c>
      <c r="N331" s="142"/>
      <c r="O331" s="143">
        <v>42005</v>
      </c>
    </row>
    <row r="332" spans="1:16" s="139" customFormat="1" x14ac:dyDescent="0.2">
      <c r="A332" s="134">
        <v>42015</v>
      </c>
      <c r="B332" s="135" t="s">
        <v>1610</v>
      </c>
      <c r="C332" s="136">
        <v>42016</v>
      </c>
      <c r="D332" s="135" t="s">
        <v>1585</v>
      </c>
      <c r="E332" s="137" t="s">
        <v>1860</v>
      </c>
      <c r="F332" s="144">
        <v>250</v>
      </c>
      <c r="G332" s="139" t="s">
        <v>410</v>
      </c>
      <c r="H332" s="140" t="s">
        <v>1861</v>
      </c>
      <c r="J332" s="141">
        <v>2108199963</v>
      </c>
      <c r="K332" s="115" t="s">
        <v>1862</v>
      </c>
      <c r="M332" s="141" t="s">
        <v>1863</v>
      </c>
      <c r="N332" s="142" t="s">
        <v>1864</v>
      </c>
      <c r="O332" s="143">
        <v>42014</v>
      </c>
      <c r="P332" s="139" t="s">
        <v>1865</v>
      </c>
    </row>
    <row r="333" spans="1:16" s="139" customFormat="1" x14ac:dyDescent="0.2">
      <c r="A333" s="134">
        <v>42041</v>
      </c>
      <c r="B333" s="135" t="s">
        <v>1585</v>
      </c>
      <c r="C333" s="136">
        <v>42041</v>
      </c>
      <c r="D333" s="135" t="s">
        <v>1585</v>
      </c>
      <c r="E333" s="137" t="s">
        <v>234</v>
      </c>
      <c r="F333" s="144">
        <v>0</v>
      </c>
      <c r="G333" s="139" t="s">
        <v>837</v>
      </c>
      <c r="H333" s="140" t="s">
        <v>1477</v>
      </c>
      <c r="J333" s="141"/>
      <c r="K333" s="115"/>
      <c r="M333" s="141"/>
      <c r="N333" s="142"/>
      <c r="O333" s="143"/>
    </row>
    <row r="334" spans="1:16" s="139" customFormat="1" x14ac:dyDescent="0.2">
      <c r="A334" s="134">
        <v>42041</v>
      </c>
      <c r="B334" s="135" t="s">
        <v>1585</v>
      </c>
      <c r="C334" s="136">
        <v>42041</v>
      </c>
      <c r="D334" s="135" t="s">
        <v>1585</v>
      </c>
      <c r="E334" s="137" t="s">
        <v>223</v>
      </c>
      <c r="F334" s="138">
        <v>0</v>
      </c>
      <c r="G334" s="139" t="s">
        <v>410</v>
      </c>
      <c r="H334" s="140" t="s">
        <v>1866</v>
      </c>
      <c r="J334" s="141"/>
      <c r="K334" s="115" t="s">
        <v>1867</v>
      </c>
      <c r="M334" s="141"/>
      <c r="N334" s="142"/>
      <c r="O334" s="143"/>
    </row>
    <row r="335" spans="1:16" s="139" customFormat="1" x14ac:dyDescent="0.2">
      <c r="A335" s="134">
        <v>42049</v>
      </c>
      <c r="B335" s="135" t="s">
        <v>1610</v>
      </c>
      <c r="C335" s="136">
        <v>41685</v>
      </c>
      <c r="D335" s="135" t="s">
        <v>1610</v>
      </c>
      <c r="E335" s="137" t="s">
        <v>234</v>
      </c>
      <c r="F335" s="144">
        <v>420</v>
      </c>
      <c r="G335" s="139" t="s">
        <v>410</v>
      </c>
      <c r="H335" s="140" t="s">
        <v>1868</v>
      </c>
      <c r="I335" s="139" t="s">
        <v>1869</v>
      </c>
      <c r="J335" s="141" t="s">
        <v>1870</v>
      </c>
      <c r="K335" s="115" t="s">
        <v>1871</v>
      </c>
      <c r="M335" s="141" t="s">
        <v>1872</v>
      </c>
      <c r="N335" s="142" t="s">
        <v>1873</v>
      </c>
      <c r="O335" s="143">
        <v>41889</v>
      </c>
      <c r="P335" s="139" t="s">
        <v>1874</v>
      </c>
    </row>
    <row r="336" spans="1:16" s="139" customFormat="1" x14ac:dyDescent="0.2">
      <c r="A336" s="134">
        <v>42091</v>
      </c>
      <c r="B336" s="135" t="s">
        <v>1632</v>
      </c>
      <c r="C336" s="136">
        <v>42092</v>
      </c>
      <c r="D336" s="135" t="s">
        <v>1632</v>
      </c>
      <c r="E336" s="137" t="s">
        <v>1451</v>
      </c>
      <c r="F336" s="144">
        <v>195</v>
      </c>
      <c r="G336" s="139" t="s">
        <v>410</v>
      </c>
      <c r="H336" s="140" t="s">
        <v>1875</v>
      </c>
      <c r="J336" s="141" t="s">
        <v>1876</v>
      </c>
      <c r="K336" s="115" t="s">
        <v>1877</v>
      </c>
      <c r="M336" s="141" t="s">
        <v>1878</v>
      </c>
      <c r="N336" s="142" t="s">
        <v>1879</v>
      </c>
      <c r="O336" s="143">
        <v>42075</v>
      </c>
    </row>
    <row r="337" spans="1:16" s="139" customFormat="1" x14ac:dyDescent="0.2">
      <c r="A337" s="134">
        <v>42097</v>
      </c>
      <c r="B337" s="135" t="s">
        <v>1880</v>
      </c>
      <c r="C337" s="136">
        <v>42100</v>
      </c>
      <c r="D337" s="135" t="s">
        <v>1880</v>
      </c>
      <c r="E337" s="137" t="s">
        <v>163</v>
      </c>
      <c r="F337" s="144">
        <v>590</v>
      </c>
      <c r="G337" s="139" t="s">
        <v>410</v>
      </c>
      <c r="H337" s="140" t="s">
        <v>1881</v>
      </c>
      <c r="I337" s="139" t="s">
        <v>1882</v>
      </c>
      <c r="J337" s="141" t="s">
        <v>1883</v>
      </c>
      <c r="K337" s="115" t="s">
        <v>1884</v>
      </c>
      <c r="L337" s="139" t="s">
        <v>421</v>
      </c>
      <c r="M337" s="141" t="s">
        <v>1885</v>
      </c>
      <c r="N337" s="142" t="s">
        <v>1886</v>
      </c>
      <c r="O337" s="143">
        <v>41947</v>
      </c>
      <c r="P337" s="139" t="s">
        <v>1887</v>
      </c>
    </row>
    <row r="338" spans="1:16" s="139" customFormat="1" x14ac:dyDescent="0.2">
      <c r="A338" s="134">
        <v>42097</v>
      </c>
      <c r="B338" s="135" t="s">
        <v>1880</v>
      </c>
      <c r="C338" s="136">
        <v>42099</v>
      </c>
      <c r="D338" s="135" t="s">
        <v>1880</v>
      </c>
      <c r="E338" s="137" t="s">
        <v>268</v>
      </c>
      <c r="F338" s="144">
        <v>300</v>
      </c>
      <c r="G338" s="139" t="s">
        <v>410</v>
      </c>
      <c r="H338" s="140" t="s">
        <v>1888</v>
      </c>
      <c r="J338" s="141" t="s">
        <v>1889</v>
      </c>
      <c r="K338" s="115" t="s">
        <v>1890</v>
      </c>
      <c r="L338" s="139" t="s">
        <v>417</v>
      </c>
      <c r="M338" s="141" t="s">
        <v>1891</v>
      </c>
      <c r="N338" s="142" t="s">
        <v>1892</v>
      </c>
      <c r="O338" s="143">
        <v>42095</v>
      </c>
      <c r="P338" s="139" t="s">
        <v>1893</v>
      </c>
    </row>
    <row r="339" spans="1:16" s="139" customFormat="1" x14ac:dyDescent="0.2">
      <c r="A339" s="134">
        <v>42105</v>
      </c>
      <c r="B339" s="135" t="s">
        <v>1583</v>
      </c>
      <c r="C339" s="136">
        <v>42106</v>
      </c>
      <c r="D339" s="135" t="s">
        <v>1583</v>
      </c>
      <c r="E339" s="137" t="s">
        <v>163</v>
      </c>
      <c r="F339" s="144">
        <v>250</v>
      </c>
      <c r="G339" s="139" t="s">
        <v>410</v>
      </c>
      <c r="H339" s="140" t="s">
        <v>1894</v>
      </c>
      <c r="I339" s="139" t="s">
        <v>1895</v>
      </c>
      <c r="J339" s="141" t="s">
        <v>1896</v>
      </c>
      <c r="K339" s="115" t="s">
        <v>1897</v>
      </c>
      <c r="M339" s="141" t="s">
        <v>1898</v>
      </c>
      <c r="N339" s="142" t="s">
        <v>1899</v>
      </c>
      <c r="O339" s="143">
        <v>42058</v>
      </c>
      <c r="P339" s="139" t="s">
        <v>1900</v>
      </c>
    </row>
    <row r="340" spans="1:16" s="139" customFormat="1" x14ac:dyDescent="0.2">
      <c r="A340" s="134">
        <v>42105</v>
      </c>
      <c r="B340" s="135" t="s">
        <v>1583</v>
      </c>
      <c r="C340" s="136">
        <v>42106</v>
      </c>
      <c r="D340" s="135" t="s">
        <v>1583</v>
      </c>
      <c r="E340" s="137" t="s">
        <v>268</v>
      </c>
      <c r="F340" s="144">
        <v>150</v>
      </c>
      <c r="G340" s="139" t="s">
        <v>410</v>
      </c>
      <c r="H340" s="140"/>
      <c r="J340" s="141"/>
      <c r="K340" s="115"/>
      <c r="M340" s="141"/>
      <c r="N340" s="142"/>
      <c r="O340" s="143"/>
    </row>
    <row r="341" spans="1:16" s="139" customFormat="1" x14ac:dyDescent="0.2">
      <c r="A341" s="134">
        <v>42109</v>
      </c>
      <c r="B341" s="135" t="s">
        <v>1901</v>
      </c>
      <c r="C341" s="136">
        <v>42110</v>
      </c>
      <c r="D341" s="135" t="s">
        <v>1901</v>
      </c>
      <c r="E341" s="137" t="s">
        <v>163</v>
      </c>
      <c r="F341" s="144">
        <v>250</v>
      </c>
      <c r="G341" s="139" t="s">
        <v>410</v>
      </c>
      <c r="H341" s="140" t="s">
        <v>1902</v>
      </c>
      <c r="I341" s="139" t="s">
        <v>1903</v>
      </c>
      <c r="J341" s="155" t="s">
        <v>1904</v>
      </c>
      <c r="K341" s="115" t="s">
        <v>1905</v>
      </c>
      <c r="L341" s="139" t="s">
        <v>417</v>
      </c>
      <c r="M341" s="141" t="s">
        <v>1906</v>
      </c>
      <c r="N341" s="142" t="s">
        <v>1907</v>
      </c>
      <c r="O341" s="143">
        <v>42076</v>
      </c>
      <c r="P341" s="139" t="s">
        <v>1908</v>
      </c>
    </row>
    <row r="342" spans="1:16" s="139" customFormat="1" x14ac:dyDescent="0.2">
      <c r="A342" s="134">
        <v>42133</v>
      </c>
      <c r="B342" s="135" t="s">
        <v>1830</v>
      </c>
      <c r="C342" s="136">
        <v>42134</v>
      </c>
      <c r="D342" s="135"/>
      <c r="E342" s="137" t="s">
        <v>234</v>
      </c>
      <c r="F342" s="144">
        <v>295</v>
      </c>
      <c r="G342" s="139" t="s">
        <v>410</v>
      </c>
      <c r="H342" s="140" t="s">
        <v>1909</v>
      </c>
      <c r="J342" s="141" t="s">
        <v>1910</v>
      </c>
      <c r="K342" s="115" t="s">
        <v>1911</v>
      </c>
      <c r="L342" s="139" t="s">
        <v>417</v>
      </c>
      <c r="M342" s="141" t="s">
        <v>1912</v>
      </c>
      <c r="N342" s="142" t="s">
        <v>1913</v>
      </c>
      <c r="O342" s="143">
        <v>42033</v>
      </c>
    </row>
    <row r="343" spans="1:16" s="139" customFormat="1" x14ac:dyDescent="0.2">
      <c r="A343" s="134">
        <v>42133</v>
      </c>
      <c r="B343" s="135" t="s">
        <v>1830</v>
      </c>
      <c r="C343" s="136">
        <v>42134</v>
      </c>
      <c r="D343" s="135"/>
      <c r="E343" s="137" t="s">
        <v>1914</v>
      </c>
      <c r="F343" s="144">
        <v>445</v>
      </c>
      <c r="G343" s="139" t="s">
        <v>410</v>
      </c>
      <c r="H343" s="140" t="s">
        <v>1909</v>
      </c>
      <c r="J343" s="141" t="s">
        <v>1910</v>
      </c>
      <c r="K343" s="115" t="s">
        <v>1911</v>
      </c>
      <c r="L343" s="139" t="s">
        <v>417</v>
      </c>
      <c r="M343" s="141" t="s">
        <v>1912</v>
      </c>
      <c r="N343" s="142" t="s">
        <v>1913</v>
      </c>
      <c r="O343" s="143">
        <v>42033</v>
      </c>
    </row>
    <row r="344" spans="1:16" s="139" customFormat="1" x14ac:dyDescent="0.2">
      <c r="A344" s="134">
        <v>42266</v>
      </c>
      <c r="B344" s="135" t="s">
        <v>1684</v>
      </c>
      <c r="C344" s="136">
        <v>42267</v>
      </c>
      <c r="D344" s="135" t="s">
        <v>1684</v>
      </c>
      <c r="E344" s="137" t="s">
        <v>268</v>
      </c>
      <c r="F344" s="144">
        <v>0</v>
      </c>
      <c r="G344" s="139" t="s">
        <v>410</v>
      </c>
      <c r="H344" s="140" t="s">
        <v>1915</v>
      </c>
      <c r="J344" s="141" t="s">
        <v>1916</v>
      </c>
      <c r="K344" s="115" t="s">
        <v>1917</v>
      </c>
      <c r="M344" s="141" t="s">
        <v>1918</v>
      </c>
      <c r="N344" s="142"/>
      <c r="O344" s="143">
        <v>42094</v>
      </c>
      <c r="P344" s="139" t="s">
        <v>1919</v>
      </c>
    </row>
    <row r="345" spans="1:16" s="139" customFormat="1" x14ac:dyDescent="0.2">
      <c r="A345" s="134">
        <v>42301</v>
      </c>
      <c r="B345" s="135" t="s">
        <v>1583</v>
      </c>
      <c r="C345" s="136">
        <v>42302</v>
      </c>
      <c r="D345" s="135" t="s">
        <v>1583</v>
      </c>
      <c r="E345" s="137" t="s">
        <v>1029</v>
      </c>
      <c r="F345" s="144">
        <v>350</v>
      </c>
      <c r="G345" s="139" t="s">
        <v>410</v>
      </c>
      <c r="H345" s="140" t="s">
        <v>1920</v>
      </c>
      <c r="I345" s="139" t="s">
        <v>1921</v>
      </c>
      <c r="J345" s="141" t="s">
        <v>1922</v>
      </c>
      <c r="K345" s="115" t="s">
        <v>1923</v>
      </c>
      <c r="M345" s="141" t="s">
        <v>1924</v>
      </c>
      <c r="N345" s="142" t="s">
        <v>1925</v>
      </c>
      <c r="O345" s="143">
        <v>42068</v>
      </c>
      <c r="P345" s="139" t="s">
        <v>1926</v>
      </c>
    </row>
    <row r="346" spans="1:16" s="139" customFormat="1" x14ac:dyDescent="0.2">
      <c r="A346" s="134">
        <v>42301</v>
      </c>
      <c r="B346" s="135" t="s">
        <v>1583</v>
      </c>
      <c r="C346" s="136">
        <v>42302</v>
      </c>
      <c r="D346" s="135" t="s">
        <v>1583</v>
      </c>
      <c r="E346" s="137" t="s">
        <v>1914</v>
      </c>
      <c r="F346" s="144">
        <v>0</v>
      </c>
      <c r="G346" s="139" t="s">
        <v>1927</v>
      </c>
      <c r="H346" s="140" t="s">
        <v>1920</v>
      </c>
      <c r="I346" s="139" t="s">
        <v>1928</v>
      </c>
      <c r="J346" s="141"/>
      <c r="K346" s="115"/>
      <c r="M346" s="141"/>
      <c r="N346" s="142"/>
      <c r="O346" s="143"/>
    </row>
    <row r="347" spans="1:16" s="139" customFormat="1" x14ac:dyDescent="0.2">
      <c r="A347" s="134">
        <v>42378</v>
      </c>
      <c r="B347" s="135" t="s">
        <v>1610</v>
      </c>
      <c r="C347" s="136">
        <v>42378</v>
      </c>
      <c r="D347" s="135" t="s">
        <v>1929</v>
      </c>
      <c r="E347" s="137" t="s">
        <v>163</v>
      </c>
      <c r="F347" s="144">
        <v>270</v>
      </c>
      <c r="G347" s="139" t="s">
        <v>837</v>
      </c>
      <c r="H347" s="140" t="s">
        <v>1930</v>
      </c>
      <c r="I347" s="139" t="s">
        <v>1931</v>
      </c>
      <c r="J347" s="141" t="s">
        <v>1932</v>
      </c>
      <c r="K347" s="115" t="s">
        <v>1933</v>
      </c>
      <c r="M347" s="141" t="s">
        <v>1934</v>
      </c>
      <c r="N347" s="142" t="s">
        <v>1935</v>
      </c>
      <c r="O347" s="143">
        <v>42282</v>
      </c>
      <c r="P347" s="139" t="s">
        <v>1936</v>
      </c>
    </row>
    <row r="348" spans="1:16" s="139" customFormat="1" x14ac:dyDescent="0.2">
      <c r="A348" s="134">
        <v>42384</v>
      </c>
      <c r="B348" s="135" t="s">
        <v>1632</v>
      </c>
      <c r="C348" s="136">
        <v>42385</v>
      </c>
      <c r="D348" s="135"/>
      <c r="E348" s="137" t="s">
        <v>1534</v>
      </c>
      <c r="F348" s="144">
        <v>550</v>
      </c>
      <c r="G348" s="139" t="s">
        <v>410</v>
      </c>
      <c r="H348" s="140" t="s">
        <v>1937</v>
      </c>
      <c r="I348" s="139" t="s">
        <v>1938</v>
      </c>
      <c r="J348" s="141" t="s">
        <v>1939</v>
      </c>
      <c r="K348" s="115" t="s">
        <v>1940</v>
      </c>
      <c r="M348" s="141" t="s">
        <v>1941</v>
      </c>
      <c r="N348" s="142" t="s">
        <v>1942</v>
      </c>
      <c r="O348" s="143">
        <v>42372</v>
      </c>
      <c r="P348" s="139" t="s">
        <v>1943</v>
      </c>
    </row>
    <row r="349" spans="1:16" s="139" customFormat="1" x14ac:dyDescent="0.2">
      <c r="A349" s="134">
        <v>42384</v>
      </c>
      <c r="B349" s="135" t="s">
        <v>1632</v>
      </c>
      <c r="C349" s="136">
        <v>42385</v>
      </c>
      <c r="D349" s="135"/>
      <c r="E349" s="137" t="s">
        <v>1536</v>
      </c>
      <c r="F349" s="144"/>
      <c r="G349" s="139" t="s">
        <v>410</v>
      </c>
      <c r="H349" s="140"/>
      <c r="J349" s="141"/>
      <c r="K349" s="115"/>
      <c r="M349" s="141"/>
      <c r="N349" s="142"/>
      <c r="O349" s="143"/>
    </row>
    <row r="350" spans="1:16" s="139" customFormat="1" x14ac:dyDescent="0.2">
      <c r="A350" s="134">
        <v>42396</v>
      </c>
      <c r="B350" s="135" t="s">
        <v>1583</v>
      </c>
      <c r="C350" s="136">
        <v>42397</v>
      </c>
      <c r="D350" s="135" t="s">
        <v>1583</v>
      </c>
      <c r="E350" s="137" t="s">
        <v>1057</v>
      </c>
      <c r="F350" s="144">
        <v>150</v>
      </c>
      <c r="G350" s="139" t="s">
        <v>837</v>
      </c>
      <c r="H350" s="140" t="s">
        <v>1944</v>
      </c>
      <c r="J350" s="141" t="s">
        <v>1945</v>
      </c>
      <c r="K350" s="115" t="s">
        <v>1946</v>
      </c>
      <c r="L350" s="139" t="s">
        <v>421</v>
      </c>
      <c r="M350" s="141" t="s">
        <v>1947</v>
      </c>
      <c r="N350" s="142" t="s">
        <v>1948</v>
      </c>
      <c r="O350" s="143">
        <v>42395</v>
      </c>
      <c r="P350" s="139" t="s">
        <v>1949</v>
      </c>
    </row>
    <row r="351" spans="1:16" s="139" customFormat="1" x14ac:dyDescent="0.2">
      <c r="A351" s="134">
        <v>42399</v>
      </c>
      <c r="B351" s="135" t="s">
        <v>1594</v>
      </c>
      <c r="C351" s="136">
        <v>42034</v>
      </c>
      <c r="D351" s="135"/>
      <c r="E351" s="137" t="s">
        <v>144</v>
      </c>
      <c r="F351" s="144">
        <v>500</v>
      </c>
      <c r="G351" s="125" t="s">
        <v>1950</v>
      </c>
      <c r="H351" s="140" t="s">
        <v>1951</v>
      </c>
      <c r="J351" s="141" t="s">
        <v>1952</v>
      </c>
      <c r="K351" s="115" t="s">
        <v>1953</v>
      </c>
      <c r="M351" s="126" t="s">
        <v>1954</v>
      </c>
      <c r="N351" s="142"/>
      <c r="O351" s="143">
        <v>42153</v>
      </c>
      <c r="P351" s="139" t="s">
        <v>1955</v>
      </c>
    </row>
    <row r="352" spans="1:16" s="139" customFormat="1" x14ac:dyDescent="0.2">
      <c r="A352" s="134">
        <v>42406</v>
      </c>
      <c r="B352" s="135" t="s">
        <v>1901</v>
      </c>
      <c r="C352" s="136">
        <v>42406</v>
      </c>
      <c r="D352" s="135"/>
      <c r="E352" s="137" t="s">
        <v>223</v>
      </c>
      <c r="F352" s="144">
        <v>645</v>
      </c>
      <c r="G352" s="139" t="s">
        <v>410</v>
      </c>
      <c r="H352" s="140" t="s">
        <v>1956</v>
      </c>
      <c r="J352" s="141" t="s">
        <v>1957</v>
      </c>
      <c r="K352" s="115" t="s">
        <v>1958</v>
      </c>
      <c r="L352" s="139" t="s">
        <v>417</v>
      </c>
      <c r="M352" s="141" t="s">
        <v>1959</v>
      </c>
      <c r="N352" s="142" t="s">
        <v>1960</v>
      </c>
      <c r="O352" s="143">
        <v>41807</v>
      </c>
      <c r="P352" s="139" t="s">
        <v>1961</v>
      </c>
    </row>
    <row r="353" spans="1:18" s="139" customFormat="1" x14ac:dyDescent="0.2">
      <c r="A353" s="134">
        <v>42407</v>
      </c>
      <c r="B353" s="135" t="s">
        <v>1585</v>
      </c>
      <c r="C353" s="136">
        <v>42408</v>
      </c>
      <c r="D353" s="135" t="s">
        <v>1585</v>
      </c>
      <c r="E353" s="137" t="s">
        <v>914</v>
      </c>
      <c r="F353" s="144">
        <v>395</v>
      </c>
      <c r="G353" s="139" t="s">
        <v>410</v>
      </c>
      <c r="H353" s="140" t="s">
        <v>1962</v>
      </c>
      <c r="I353" s="139" t="s">
        <v>1963</v>
      </c>
      <c r="J353" s="141" t="s">
        <v>1964</v>
      </c>
      <c r="K353" s="115" t="s">
        <v>1965</v>
      </c>
      <c r="L353" s="139" t="s">
        <v>417</v>
      </c>
      <c r="M353" s="141" t="s">
        <v>1966</v>
      </c>
      <c r="N353" s="142" t="s">
        <v>1967</v>
      </c>
      <c r="O353" s="143">
        <v>42395</v>
      </c>
      <c r="P353" s="139" t="s">
        <v>1968</v>
      </c>
    </row>
    <row r="354" spans="1:18" s="139" customFormat="1" x14ac:dyDescent="0.2">
      <c r="A354" s="134">
        <v>42407</v>
      </c>
      <c r="B354" s="135"/>
      <c r="C354" s="136"/>
      <c r="D354" s="135"/>
      <c r="E354" s="137" t="s">
        <v>1969</v>
      </c>
      <c r="F354" s="144"/>
      <c r="H354" s="140" t="s">
        <v>1970</v>
      </c>
      <c r="I354" s="139" t="s">
        <v>1477</v>
      </c>
      <c r="J354" s="141"/>
      <c r="K354" s="115"/>
      <c r="M354" s="141"/>
      <c r="N354" s="142"/>
      <c r="O354" s="143"/>
    </row>
    <row r="355" spans="1:18" s="139" customFormat="1" x14ac:dyDescent="0.2">
      <c r="A355" s="134">
        <v>42407</v>
      </c>
      <c r="B355" s="135"/>
      <c r="C355" s="136"/>
      <c r="D355" s="135"/>
      <c r="E355" s="137" t="s">
        <v>1971</v>
      </c>
      <c r="F355" s="144"/>
      <c r="H355" s="140" t="s">
        <v>1970</v>
      </c>
      <c r="I355" s="139" t="s">
        <v>1477</v>
      </c>
      <c r="J355" s="141"/>
      <c r="K355" s="115"/>
      <c r="M355" s="141"/>
      <c r="N355" s="142"/>
      <c r="O355" s="143"/>
    </row>
    <row r="356" spans="1:18" s="139" customFormat="1" x14ac:dyDescent="0.2">
      <c r="A356" s="134">
        <v>42407</v>
      </c>
      <c r="B356" s="135"/>
      <c r="C356" s="136"/>
      <c r="D356" s="135"/>
      <c r="E356" s="137" t="s">
        <v>1972</v>
      </c>
      <c r="F356" s="144"/>
      <c r="H356" s="140" t="s">
        <v>1970</v>
      </c>
      <c r="I356" s="139" t="s">
        <v>1477</v>
      </c>
      <c r="J356" s="141"/>
      <c r="K356" s="115"/>
      <c r="M356" s="141"/>
      <c r="N356" s="142"/>
      <c r="O356" s="143"/>
    </row>
    <row r="357" spans="1:18" s="139" customFormat="1" x14ac:dyDescent="0.2">
      <c r="A357" s="134">
        <v>42407</v>
      </c>
      <c r="B357" s="135"/>
      <c r="C357" s="136"/>
      <c r="D357" s="135"/>
      <c r="E357" s="137" t="s">
        <v>1973</v>
      </c>
      <c r="F357" s="144"/>
      <c r="H357" s="140" t="s">
        <v>1970</v>
      </c>
      <c r="I357" s="139" t="s">
        <v>1477</v>
      </c>
      <c r="J357" s="141"/>
      <c r="K357" s="115"/>
      <c r="M357" s="141"/>
      <c r="N357" s="142"/>
      <c r="O357" s="143"/>
    </row>
    <row r="358" spans="1:18" s="139" customFormat="1" x14ac:dyDescent="0.2">
      <c r="A358" s="134">
        <v>42407</v>
      </c>
      <c r="B358" s="135"/>
      <c r="C358" s="136"/>
      <c r="D358" s="135"/>
      <c r="E358" s="137" t="s">
        <v>1974</v>
      </c>
      <c r="F358" s="144"/>
      <c r="H358" s="140" t="s">
        <v>1970</v>
      </c>
      <c r="I358" s="139" t="s">
        <v>1975</v>
      </c>
      <c r="J358" s="141"/>
      <c r="K358" s="115"/>
      <c r="M358" s="141"/>
      <c r="N358" s="142"/>
      <c r="O358" s="143"/>
    </row>
    <row r="359" spans="1:18" s="139" customFormat="1" x14ac:dyDescent="0.2">
      <c r="A359" s="134">
        <v>42412</v>
      </c>
      <c r="B359" s="135" t="s">
        <v>1976</v>
      </c>
      <c r="C359" s="136">
        <v>42412</v>
      </c>
      <c r="D359" s="135"/>
      <c r="E359" s="137" t="s">
        <v>1029</v>
      </c>
      <c r="F359" s="144">
        <v>645</v>
      </c>
      <c r="G359" s="139" t="s">
        <v>410</v>
      </c>
      <c r="H359" s="140" t="s">
        <v>1977</v>
      </c>
      <c r="J359" s="141"/>
      <c r="K359" s="115" t="s">
        <v>1978</v>
      </c>
      <c r="L359" s="139" t="s">
        <v>417</v>
      </c>
      <c r="M359" s="139" t="s">
        <v>1979</v>
      </c>
      <c r="N359" s="139" t="s">
        <v>1980</v>
      </c>
      <c r="O359" s="143">
        <v>42297</v>
      </c>
      <c r="P359" s="139" t="s">
        <v>1981</v>
      </c>
      <c r="Q359" s="141" t="s">
        <v>1982</v>
      </c>
      <c r="R359" s="142" t="s">
        <v>1983</v>
      </c>
    </row>
    <row r="360" spans="1:18" s="139" customFormat="1" x14ac:dyDescent="0.2">
      <c r="A360" s="134">
        <v>42412</v>
      </c>
      <c r="B360" s="135"/>
      <c r="C360" s="136"/>
      <c r="D360" s="135"/>
      <c r="E360" s="137" t="s">
        <v>144</v>
      </c>
      <c r="F360" s="144">
        <v>0</v>
      </c>
      <c r="H360" s="140" t="s">
        <v>1984</v>
      </c>
      <c r="I360" s="139" t="s">
        <v>1985</v>
      </c>
      <c r="J360" s="141"/>
      <c r="K360" s="115"/>
      <c r="M360" s="141"/>
      <c r="N360" s="142"/>
      <c r="O360" s="143"/>
    </row>
    <row r="361" spans="1:18" s="139" customFormat="1" x14ac:dyDescent="0.2">
      <c r="A361" s="134">
        <v>42413</v>
      </c>
      <c r="B361" s="135" t="s">
        <v>1811</v>
      </c>
      <c r="C361" s="136">
        <v>42413</v>
      </c>
      <c r="D361" s="135"/>
      <c r="E361" s="137" t="s">
        <v>1057</v>
      </c>
      <c r="F361" s="144">
        <v>350</v>
      </c>
      <c r="G361" s="139" t="s">
        <v>410</v>
      </c>
      <c r="H361" s="140" t="s">
        <v>1986</v>
      </c>
      <c r="I361" s="139" t="s">
        <v>1987</v>
      </c>
      <c r="J361" s="141" t="s">
        <v>1988</v>
      </c>
      <c r="K361" s="115" t="s">
        <v>1989</v>
      </c>
      <c r="M361" s="141" t="s">
        <v>1990</v>
      </c>
      <c r="N361" s="142" t="s">
        <v>1991</v>
      </c>
      <c r="O361" s="143">
        <v>42282</v>
      </c>
      <c r="P361" s="139" t="s">
        <v>1992</v>
      </c>
    </row>
    <row r="362" spans="1:18" s="139" customFormat="1" ht="12.75" customHeight="1" x14ac:dyDescent="0.25">
      <c r="A362" s="134">
        <v>42413</v>
      </c>
      <c r="B362" s="135" t="s">
        <v>1993</v>
      </c>
      <c r="C362" s="136">
        <v>42414</v>
      </c>
      <c r="D362" s="135" t="s">
        <v>1825</v>
      </c>
      <c r="E362" s="137" t="s">
        <v>163</v>
      </c>
      <c r="F362" s="144">
        <v>395</v>
      </c>
      <c r="G362" s="139" t="s">
        <v>410</v>
      </c>
      <c r="H362" s="140" t="s">
        <v>1994</v>
      </c>
      <c r="I362" s="139" t="s">
        <v>1995</v>
      </c>
      <c r="J362" s="156">
        <v>221585014</v>
      </c>
      <c r="K362" s="115" t="s">
        <v>1996</v>
      </c>
      <c r="M362" s="141" t="s">
        <v>1997</v>
      </c>
      <c r="N362" s="142" t="s">
        <v>1998</v>
      </c>
      <c r="O362" s="143">
        <v>42404</v>
      </c>
      <c r="P362" s="139" t="s">
        <v>1999</v>
      </c>
    </row>
    <row r="363" spans="1:18" s="139" customFormat="1" x14ac:dyDescent="0.2">
      <c r="A363" s="134">
        <v>42418</v>
      </c>
      <c r="B363" s="135" t="s">
        <v>1586</v>
      </c>
      <c r="C363" s="136">
        <v>42420</v>
      </c>
      <c r="D363" s="135" t="s">
        <v>1585</v>
      </c>
      <c r="E363" s="137" t="s">
        <v>163</v>
      </c>
      <c r="F363" s="144">
        <v>295</v>
      </c>
      <c r="G363" s="139" t="s">
        <v>410</v>
      </c>
      <c r="H363" s="140" t="s">
        <v>2000</v>
      </c>
      <c r="J363" s="141" t="s">
        <v>2001</v>
      </c>
      <c r="K363" s="115" t="s">
        <v>2002</v>
      </c>
      <c r="M363" s="141" t="s">
        <v>2003</v>
      </c>
      <c r="N363" s="142" t="s">
        <v>2004</v>
      </c>
      <c r="O363" s="143">
        <v>42379</v>
      </c>
      <c r="P363" s="139" t="s">
        <v>2005</v>
      </c>
    </row>
    <row r="364" spans="1:18" s="139" customFormat="1" x14ac:dyDescent="0.2">
      <c r="A364" s="134">
        <v>42419</v>
      </c>
      <c r="B364" s="135"/>
      <c r="C364" s="136">
        <v>42420</v>
      </c>
      <c r="D364" s="135"/>
      <c r="E364" s="137" t="s">
        <v>268</v>
      </c>
      <c r="F364" s="144">
        <v>150</v>
      </c>
      <c r="G364" s="139" t="s">
        <v>410</v>
      </c>
      <c r="H364" s="140" t="s">
        <v>2006</v>
      </c>
      <c r="J364" s="141"/>
      <c r="K364" s="115" t="s">
        <v>2007</v>
      </c>
      <c r="M364" s="141" t="s">
        <v>2008</v>
      </c>
      <c r="N364" s="142" t="s">
        <v>2009</v>
      </c>
      <c r="O364" s="143">
        <v>42398</v>
      </c>
      <c r="P364" s="139" t="s">
        <v>622</v>
      </c>
    </row>
    <row r="365" spans="1:18" s="139" customFormat="1" x14ac:dyDescent="0.2">
      <c r="A365" s="134">
        <v>42419</v>
      </c>
      <c r="B365" s="135"/>
      <c r="C365" s="136">
        <v>42420</v>
      </c>
      <c r="D365" s="135"/>
      <c r="E365" s="137" t="s">
        <v>268</v>
      </c>
      <c r="F365" s="144">
        <v>150</v>
      </c>
      <c r="G365" s="139" t="s">
        <v>410</v>
      </c>
      <c r="H365" s="140" t="s">
        <v>2006</v>
      </c>
      <c r="J365" s="141"/>
      <c r="K365" s="115"/>
      <c r="M365" s="141"/>
      <c r="N365" s="142"/>
      <c r="O365" s="143"/>
    </row>
    <row r="366" spans="1:18" s="139" customFormat="1" x14ac:dyDescent="0.2">
      <c r="A366" s="134">
        <v>42428</v>
      </c>
      <c r="B366" s="135" t="s">
        <v>1585</v>
      </c>
      <c r="C366" s="136">
        <v>42428</v>
      </c>
      <c r="D366" s="135" t="s">
        <v>2010</v>
      </c>
      <c r="E366" s="137" t="s">
        <v>2011</v>
      </c>
      <c r="F366" s="144">
        <v>200</v>
      </c>
      <c r="G366" s="139" t="s">
        <v>410</v>
      </c>
      <c r="H366" s="140" t="s">
        <v>2012</v>
      </c>
      <c r="J366" s="141" t="s">
        <v>2013</v>
      </c>
      <c r="K366" s="115"/>
      <c r="M366" s="141" t="s">
        <v>2014</v>
      </c>
      <c r="N366" s="142" t="s">
        <v>2015</v>
      </c>
      <c r="O366" s="143">
        <v>42426</v>
      </c>
      <c r="P366" s="139" t="s">
        <v>2016</v>
      </c>
    </row>
    <row r="367" spans="1:18" s="139" customFormat="1" x14ac:dyDescent="0.2">
      <c r="A367" s="134">
        <v>42434</v>
      </c>
      <c r="B367" s="135" t="s">
        <v>1835</v>
      </c>
      <c r="C367" s="136">
        <v>42434</v>
      </c>
      <c r="D367" s="135" t="s">
        <v>1766</v>
      </c>
      <c r="E367" s="137" t="s">
        <v>163</v>
      </c>
      <c r="F367" s="144">
        <v>395</v>
      </c>
      <c r="G367" s="139" t="s">
        <v>410</v>
      </c>
      <c r="H367" s="140" t="s">
        <v>2017</v>
      </c>
      <c r="J367" s="141" t="s">
        <v>2018</v>
      </c>
      <c r="K367" s="115" t="s">
        <v>2019</v>
      </c>
      <c r="M367" s="141" t="s">
        <v>2020</v>
      </c>
      <c r="N367" s="142" t="s">
        <v>2021</v>
      </c>
      <c r="O367" s="143">
        <v>42388</v>
      </c>
      <c r="P367" s="139" t="s">
        <v>2022</v>
      </c>
    </row>
    <row r="368" spans="1:18" s="139" customFormat="1" x14ac:dyDescent="0.2">
      <c r="A368" s="134">
        <v>42440</v>
      </c>
      <c r="B368" s="135" t="s">
        <v>1583</v>
      </c>
      <c r="C368" s="136">
        <v>42441</v>
      </c>
      <c r="D368" s="135" t="s">
        <v>1650</v>
      </c>
      <c r="E368" s="137" t="s">
        <v>163</v>
      </c>
      <c r="F368" s="144">
        <v>695</v>
      </c>
      <c r="G368" s="139" t="s">
        <v>410</v>
      </c>
      <c r="H368" s="140" t="s">
        <v>2023</v>
      </c>
      <c r="J368" s="141" t="s">
        <v>2024</v>
      </c>
      <c r="K368" s="115" t="s">
        <v>2025</v>
      </c>
      <c r="L368" s="139" t="s">
        <v>421</v>
      </c>
      <c r="M368" s="141" t="s">
        <v>2026</v>
      </c>
      <c r="N368" s="142" t="s">
        <v>2027</v>
      </c>
      <c r="O368" s="143">
        <v>42438</v>
      </c>
      <c r="P368" s="139" t="s">
        <v>2028</v>
      </c>
    </row>
    <row r="369" spans="1:16" s="139" customFormat="1" x14ac:dyDescent="0.2">
      <c r="A369" s="134">
        <v>42448</v>
      </c>
      <c r="B369" s="135" t="s">
        <v>1993</v>
      </c>
      <c r="C369" s="136">
        <v>42448</v>
      </c>
      <c r="D369" s="135"/>
      <c r="E369" s="137" t="s">
        <v>163</v>
      </c>
      <c r="F369" s="144">
        <v>545</v>
      </c>
      <c r="G369" s="139" t="s">
        <v>410</v>
      </c>
      <c r="H369" s="140" t="s">
        <v>2029</v>
      </c>
      <c r="I369" s="139" t="s">
        <v>2030</v>
      </c>
      <c r="J369" s="141" t="s">
        <v>2031</v>
      </c>
      <c r="K369" s="115" t="s">
        <v>2032</v>
      </c>
      <c r="M369" s="141" t="s">
        <v>2033</v>
      </c>
      <c r="N369" s="142" t="s">
        <v>2034</v>
      </c>
      <c r="O369" s="143">
        <v>42436</v>
      </c>
      <c r="P369" s="139" t="s">
        <v>2035</v>
      </c>
    </row>
    <row r="370" spans="1:16" s="139" customFormat="1" x14ac:dyDescent="0.2">
      <c r="A370" s="134">
        <v>42468</v>
      </c>
      <c r="B370" s="135" t="s">
        <v>1835</v>
      </c>
      <c r="C370" s="136">
        <v>42468</v>
      </c>
      <c r="D370" s="135" t="s">
        <v>2036</v>
      </c>
      <c r="E370" s="137" t="s">
        <v>163</v>
      </c>
      <c r="F370" s="144">
        <v>395</v>
      </c>
      <c r="G370" s="139" t="s">
        <v>410</v>
      </c>
      <c r="H370" s="140" t="s">
        <v>2037</v>
      </c>
      <c r="I370" s="139" t="s">
        <v>2038</v>
      </c>
      <c r="J370" s="141" t="s">
        <v>2039</v>
      </c>
      <c r="K370" s="115" t="s">
        <v>2040</v>
      </c>
      <c r="L370" s="139" t="s">
        <v>421</v>
      </c>
      <c r="M370" s="141" t="s">
        <v>2041</v>
      </c>
      <c r="N370" s="142" t="s">
        <v>2042</v>
      </c>
      <c r="O370" s="143">
        <v>42412</v>
      </c>
      <c r="P370" s="139" t="s">
        <v>2043</v>
      </c>
    </row>
    <row r="371" spans="1:16" s="139" customFormat="1" x14ac:dyDescent="0.2">
      <c r="A371" s="134">
        <v>42469</v>
      </c>
      <c r="B371" s="135" t="s">
        <v>1835</v>
      </c>
      <c r="C371" s="136">
        <v>42470</v>
      </c>
      <c r="D371" s="135" t="s">
        <v>1583</v>
      </c>
      <c r="E371" s="137" t="s">
        <v>1914</v>
      </c>
      <c r="F371" s="144">
        <v>495</v>
      </c>
      <c r="G371" s="139" t="s">
        <v>410</v>
      </c>
      <c r="H371" s="140" t="s">
        <v>2044</v>
      </c>
      <c r="J371" s="141" t="s">
        <v>2045</v>
      </c>
      <c r="K371" s="115" t="s">
        <v>2046</v>
      </c>
      <c r="M371" s="141" t="s">
        <v>2047</v>
      </c>
      <c r="N371" s="142" t="s">
        <v>2048</v>
      </c>
      <c r="O371" s="143">
        <v>42451</v>
      </c>
      <c r="P371" s="139" t="s">
        <v>2049</v>
      </c>
    </row>
    <row r="372" spans="1:16" s="139" customFormat="1" x14ac:dyDescent="0.2">
      <c r="A372" s="134">
        <v>42587</v>
      </c>
      <c r="B372" s="135" t="s">
        <v>1825</v>
      </c>
      <c r="C372" s="136">
        <v>42588</v>
      </c>
      <c r="D372" s="135" t="s">
        <v>1825</v>
      </c>
      <c r="E372" s="137" t="s">
        <v>163</v>
      </c>
      <c r="F372" s="144">
        <v>300</v>
      </c>
      <c r="G372" s="139" t="s">
        <v>837</v>
      </c>
      <c r="H372" s="140" t="s">
        <v>2050</v>
      </c>
      <c r="J372" s="141" t="s">
        <v>2051</v>
      </c>
      <c r="K372" s="115" t="s">
        <v>2052</v>
      </c>
      <c r="M372" s="141" t="s">
        <v>2053</v>
      </c>
      <c r="N372" s="142" t="s">
        <v>2054</v>
      </c>
      <c r="O372" s="143">
        <v>42578</v>
      </c>
      <c r="P372" s="139" t="s">
        <v>2055</v>
      </c>
    </row>
    <row r="373" spans="1:16" s="139" customFormat="1" x14ac:dyDescent="0.2">
      <c r="A373" s="134">
        <v>42612</v>
      </c>
      <c r="B373" s="135" t="s">
        <v>1610</v>
      </c>
      <c r="C373" s="136">
        <v>42613</v>
      </c>
      <c r="D373" s="135" t="s">
        <v>1610</v>
      </c>
      <c r="E373" s="137" t="s">
        <v>259</v>
      </c>
      <c r="F373" s="144">
        <v>300</v>
      </c>
      <c r="G373" s="139" t="s">
        <v>837</v>
      </c>
      <c r="H373" s="140" t="s">
        <v>2056</v>
      </c>
      <c r="J373" s="141" t="s">
        <v>2057</v>
      </c>
      <c r="K373" s="115" t="s">
        <v>2058</v>
      </c>
      <c r="M373" s="141" t="s">
        <v>2059</v>
      </c>
      <c r="N373" s="142" t="s">
        <v>2060</v>
      </c>
      <c r="O373" s="143">
        <v>42591</v>
      </c>
      <c r="P373" s="139" t="s">
        <v>2061</v>
      </c>
    </row>
    <row r="374" spans="1:16" s="139" customFormat="1" ht="15.75" x14ac:dyDescent="0.25">
      <c r="A374" s="134">
        <v>42665</v>
      </c>
      <c r="B374" s="135" t="s">
        <v>1585</v>
      </c>
      <c r="C374" s="136">
        <v>42665</v>
      </c>
      <c r="D374" s="135" t="s">
        <v>1700</v>
      </c>
      <c r="E374" s="137" t="s">
        <v>234</v>
      </c>
      <c r="F374" s="144">
        <v>345</v>
      </c>
      <c r="G374" s="139" t="s">
        <v>837</v>
      </c>
      <c r="H374" s="140" t="s">
        <v>2062</v>
      </c>
      <c r="I374" s="139" t="s">
        <v>2063</v>
      </c>
      <c r="J374" s="156" t="s">
        <v>2064</v>
      </c>
      <c r="K374" s="115" t="s">
        <v>2065</v>
      </c>
      <c r="L374" s="139" t="s">
        <v>417</v>
      </c>
      <c r="M374" s="141" t="s">
        <v>2066</v>
      </c>
      <c r="N374" s="142" t="s">
        <v>2067</v>
      </c>
      <c r="O374" s="143">
        <v>42584</v>
      </c>
      <c r="P374" s="139" t="s">
        <v>2068</v>
      </c>
    </row>
    <row r="375" spans="1:16" s="139" customFormat="1" ht="15.75" x14ac:dyDescent="0.25">
      <c r="A375" s="134">
        <v>42665</v>
      </c>
      <c r="B375" s="135" t="s">
        <v>1617</v>
      </c>
      <c r="C375" s="136">
        <v>42666</v>
      </c>
      <c r="D375" s="135" t="s">
        <v>1617</v>
      </c>
      <c r="E375" s="137" t="s">
        <v>250</v>
      </c>
      <c r="F375" s="144">
        <v>295</v>
      </c>
      <c r="G375" s="139" t="s">
        <v>410</v>
      </c>
      <c r="H375" s="140" t="s">
        <v>2069</v>
      </c>
      <c r="I375" s="139" t="s">
        <v>2070</v>
      </c>
      <c r="J375" s="156" t="s">
        <v>2071</v>
      </c>
      <c r="K375" s="115" t="s">
        <v>2072</v>
      </c>
      <c r="L375" s="139" t="s">
        <v>417</v>
      </c>
      <c r="M375" s="141" t="s">
        <v>2073</v>
      </c>
      <c r="N375" s="142" t="s">
        <v>2074</v>
      </c>
      <c r="O375" s="143">
        <v>42662</v>
      </c>
      <c r="P375" s="139" t="s">
        <v>2075</v>
      </c>
    </row>
    <row r="376" spans="1:16" s="139" customFormat="1" ht="15.75" x14ac:dyDescent="0.25">
      <c r="A376" s="134">
        <v>42665</v>
      </c>
      <c r="B376" s="135"/>
      <c r="C376" s="136"/>
      <c r="D376" s="135"/>
      <c r="E376" s="137" t="s">
        <v>1029</v>
      </c>
      <c r="F376" s="144"/>
      <c r="G376" s="139" t="s">
        <v>410</v>
      </c>
      <c r="H376" s="140" t="s">
        <v>2076</v>
      </c>
      <c r="J376" s="156"/>
      <c r="K376" s="115"/>
      <c r="M376" s="141" t="s">
        <v>2077</v>
      </c>
      <c r="N376" s="142"/>
      <c r="O376" s="143">
        <v>42662</v>
      </c>
      <c r="P376" s="139" t="s">
        <v>2076</v>
      </c>
    </row>
    <row r="377" spans="1:16" s="139" customFormat="1" ht="15.75" x14ac:dyDescent="0.25">
      <c r="A377" s="134">
        <v>42666</v>
      </c>
      <c r="B377" s="135" t="s">
        <v>1583</v>
      </c>
      <c r="C377" s="136">
        <v>42666</v>
      </c>
      <c r="D377" s="135" t="s">
        <v>2078</v>
      </c>
      <c r="E377" s="137" t="s">
        <v>163</v>
      </c>
      <c r="F377" s="144">
        <v>395</v>
      </c>
      <c r="G377" s="139" t="s">
        <v>410</v>
      </c>
      <c r="H377" s="140" t="s">
        <v>2079</v>
      </c>
      <c r="J377" s="156" t="s">
        <v>2080</v>
      </c>
      <c r="K377" s="115" t="s">
        <v>2081</v>
      </c>
      <c r="M377" s="141" t="s">
        <v>2082</v>
      </c>
      <c r="N377" s="142" t="s">
        <v>2083</v>
      </c>
      <c r="O377" s="143">
        <v>42660</v>
      </c>
    </row>
    <row r="378" spans="1:16" s="139" customFormat="1" ht="15.75" x14ac:dyDescent="0.25">
      <c r="A378" s="134">
        <v>42697</v>
      </c>
      <c r="B378" s="135" t="s">
        <v>1585</v>
      </c>
      <c r="C378" s="136">
        <v>42698</v>
      </c>
      <c r="D378" s="135" t="s">
        <v>1585</v>
      </c>
      <c r="E378" s="137" t="s">
        <v>163</v>
      </c>
      <c r="F378" s="144">
        <v>395</v>
      </c>
      <c r="G378" s="139" t="s">
        <v>410</v>
      </c>
      <c r="H378" s="140" t="s">
        <v>2084</v>
      </c>
      <c r="J378" s="156" t="s">
        <v>2085</v>
      </c>
      <c r="K378" s="115" t="s">
        <v>2086</v>
      </c>
      <c r="L378" s="139" t="s">
        <v>417</v>
      </c>
      <c r="M378" s="141" t="s">
        <v>2087</v>
      </c>
      <c r="N378" s="142" t="s">
        <v>2088</v>
      </c>
      <c r="O378" s="143">
        <v>42689</v>
      </c>
      <c r="P378" s="139" t="s">
        <v>2089</v>
      </c>
    </row>
    <row r="379" spans="1:16" s="139" customFormat="1" ht="15.75" x14ac:dyDescent="0.25">
      <c r="A379" s="134">
        <v>42714</v>
      </c>
      <c r="B379" s="135" t="s">
        <v>1583</v>
      </c>
      <c r="C379" s="136">
        <v>42715</v>
      </c>
      <c r="D379" s="135"/>
      <c r="E379" s="137" t="s">
        <v>234</v>
      </c>
      <c r="F379" s="144">
        <v>345</v>
      </c>
      <c r="G379" s="139" t="s">
        <v>837</v>
      </c>
      <c r="H379" s="140" t="s">
        <v>2090</v>
      </c>
      <c r="J379" s="156" t="s">
        <v>2091</v>
      </c>
      <c r="K379" s="115" t="s">
        <v>2092</v>
      </c>
      <c r="L379" s="139" t="s">
        <v>417</v>
      </c>
      <c r="M379" s="141" t="s">
        <v>2093</v>
      </c>
      <c r="N379" s="142" t="s">
        <v>2094</v>
      </c>
      <c r="O379" s="143">
        <v>42584</v>
      </c>
      <c r="P379" s="139" t="s">
        <v>2095</v>
      </c>
    </row>
    <row r="380" spans="1:16" s="139" customFormat="1" x14ac:dyDescent="0.2">
      <c r="A380" s="134">
        <v>42720</v>
      </c>
      <c r="B380" s="135" t="s">
        <v>649</v>
      </c>
      <c r="C380" s="136">
        <v>42721</v>
      </c>
      <c r="D380" s="135" t="s">
        <v>649</v>
      </c>
      <c r="E380" s="137" t="s">
        <v>1534</v>
      </c>
      <c r="F380" s="144">
        <v>0</v>
      </c>
      <c r="G380" s="139" t="s">
        <v>410</v>
      </c>
      <c r="H380" s="140" t="s">
        <v>2096</v>
      </c>
      <c r="J380" s="141"/>
      <c r="K380" s="115"/>
      <c r="M380" s="108"/>
      <c r="N380" s="142"/>
      <c r="O380" s="143">
        <v>42678</v>
      </c>
      <c r="P380" s="139" t="s">
        <v>2097</v>
      </c>
    </row>
    <row r="381" spans="1:16" s="139" customFormat="1" x14ac:dyDescent="0.2">
      <c r="A381" s="134">
        <v>42720</v>
      </c>
      <c r="B381" s="135" t="s">
        <v>649</v>
      </c>
      <c r="C381" s="136">
        <v>42721</v>
      </c>
      <c r="D381" s="135" t="s">
        <v>649</v>
      </c>
      <c r="E381" s="137" t="s">
        <v>1536</v>
      </c>
      <c r="F381" s="144">
        <v>0</v>
      </c>
      <c r="G381" s="139" t="s">
        <v>410</v>
      </c>
      <c r="H381" s="140" t="s">
        <v>2096</v>
      </c>
      <c r="J381" s="141"/>
      <c r="K381" s="115"/>
      <c r="M381" s="141"/>
      <c r="N381" s="142"/>
      <c r="O381" s="143">
        <v>42678</v>
      </c>
    </row>
    <row r="382" spans="1:16" s="139" customFormat="1" ht="15.75" x14ac:dyDescent="0.25">
      <c r="A382" s="134">
        <v>42721</v>
      </c>
      <c r="B382" s="135" t="s">
        <v>1583</v>
      </c>
      <c r="C382" s="136">
        <v>42722</v>
      </c>
      <c r="D382" s="135" t="s">
        <v>1583</v>
      </c>
      <c r="E382" s="137" t="s">
        <v>797</v>
      </c>
      <c r="F382" s="144">
        <v>350</v>
      </c>
      <c r="G382" s="139" t="s">
        <v>837</v>
      </c>
      <c r="H382" s="140" t="s">
        <v>2098</v>
      </c>
      <c r="I382" s="141" t="s">
        <v>2099</v>
      </c>
      <c r="J382" s="156" t="s">
        <v>2100</v>
      </c>
      <c r="K382" s="115" t="s">
        <v>2101</v>
      </c>
      <c r="L382" s="139" t="s">
        <v>421</v>
      </c>
      <c r="M382" s="141" t="s">
        <v>2102</v>
      </c>
      <c r="N382" s="142" t="s">
        <v>2103</v>
      </c>
      <c r="O382" s="143">
        <v>42712</v>
      </c>
      <c r="P382" s="139" t="s">
        <v>2104</v>
      </c>
    </row>
    <row r="383" spans="1:16" s="139" customFormat="1" ht="15.75" x14ac:dyDescent="0.25">
      <c r="A383" s="134">
        <v>42740</v>
      </c>
      <c r="B383" s="135"/>
      <c r="C383" s="136"/>
      <c r="D383" s="135"/>
      <c r="E383" s="137" t="s">
        <v>1029</v>
      </c>
      <c r="F383" s="144">
        <v>0</v>
      </c>
      <c r="G383" s="139" t="s">
        <v>410</v>
      </c>
      <c r="H383" s="140" t="s">
        <v>2105</v>
      </c>
      <c r="I383" s="139" t="s">
        <v>2106</v>
      </c>
      <c r="J383" s="156"/>
      <c r="K383" s="115"/>
      <c r="M383" s="141"/>
      <c r="N383" s="142"/>
      <c r="O383" s="143">
        <v>42599</v>
      </c>
      <c r="P383" s="139" t="s">
        <v>2107</v>
      </c>
    </row>
    <row r="384" spans="1:16" s="139" customFormat="1" ht="15.75" x14ac:dyDescent="0.25">
      <c r="A384" s="134">
        <v>42740</v>
      </c>
      <c r="B384" s="135"/>
      <c r="C384" s="136"/>
      <c r="D384" s="135"/>
      <c r="E384" s="137" t="s">
        <v>1029</v>
      </c>
      <c r="F384" s="144">
        <v>0</v>
      </c>
      <c r="G384" s="139" t="s">
        <v>410</v>
      </c>
      <c r="H384" s="140" t="s">
        <v>2105</v>
      </c>
      <c r="I384" s="139" t="s">
        <v>2106</v>
      </c>
      <c r="J384" s="156"/>
      <c r="K384" s="115"/>
      <c r="M384" s="141"/>
      <c r="N384" s="142"/>
      <c r="O384" s="143">
        <v>42599</v>
      </c>
    </row>
    <row r="385" spans="1:16" s="139" customFormat="1" ht="15.75" x14ac:dyDescent="0.25">
      <c r="A385" s="134">
        <v>42740</v>
      </c>
      <c r="B385" s="135"/>
      <c r="C385" s="136"/>
      <c r="D385" s="135"/>
      <c r="E385" s="137" t="s">
        <v>1029</v>
      </c>
      <c r="F385" s="144">
        <v>0</v>
      </c>
      <c r="G385" s="139" t="s">
        <v>410</v>
      </c>
      <c r="H385" s="140" t="s">
        <v>2105</v>
      </c>
      <c r="I385" s="139" t="s">
        <v>2106</v>
      </c>
      <c r="J385" s="156"/>
      <c r="K385" s="115"/>
      <c r="M385" s="141"/>
      <c r="N385" s="142"/>
      <c r="O385" s="143">
        <v>42599</v>
      </c>
    </row>
    <row r="386" spans="1:16" s="139" customFormat="1" x14ac:dyDescent="0.2">
      <c r="A386" s="134">
        <v>42757</v>
      </c>
      <c r="B386" s="135" t="s">
        <v>1585</v>
      </c>
      <c r="C386" s="136">
        <v>42758</v>
      </c>
      <c r="D386" s="135"/>
      <c r="E386" s="137" t="s">
        <v>163</v>
      </c>
      <c r="F386" s="144">
        <v>395</v>
      </c>
      <c r="G386" s="139" t="s">
        <v>410</v>
      </c>
      <c r="H386" s="140" t="s">
        <v>2108</v>
      </c>
      <c r="I386" s="139" t="s">
        <v>2109</v>
      </c>
      <c r="J386" s="141"/>
      <c r="K386" s="115" t="s">
        <v>2110</v>
      </c>
      <c r="M386" s="141" t="s">
        <v>2111</v>
      </c>
      <c r="N386" s="142" t="s">
        <v>2112</v>
      </c>
      <c r="O386" s="143">
        <v>42723</v>
      </c>
      <c r="P386" s="139" t="s">
        <v>2113</v>
      </c>
    </row>
    <row r="387" spans="1:16" s="139" customFormat="1" x14ac:dyDescent="0.2">
      <c r="A387" s="134">
        <v>42763</v>
      </c>
      <c r="B387" s="135" t="s">
        <v>1585</v>
      </c>
      <c r="C387" s="136">
        <v>42764</v>
      </c>
      <c r="D387" s="135"/>
      <c r="E387" s="137" t="s">
        <v>223</v>
      </c>
      <c r="F387" s="144">
        <v>495</v>
      </c>
      <c r="G387" s="139" t="s">
        <v>410</v>
      </c>
      <c r="H387" s="140" t="s">
        <v>2114</v>
      </c>
      <c r="I387" s="139" t="s">
        <v>2115</v>
      </c>
      <c r="J387" s="141" t="s">
        <v>2116</v>
      </c>
      <c r="K387" s="115" t="s">
        <v>2117</v>
      </c>
      <c r="M387" s="141" t="s">
        <v>2118</v>
      </c>
      <c r="N387" s="142" t="s">
        <v>2119</v>
      </c>
      <c r="O387" s="143">
        <v>42758</v>
      </c>
      <c r="P387" s="139" t="s">
        <v>2120</v>
      </c>
    </row>
    <row r="388" spans="1:16" s="139" customFormat="1" x14ac:dyDescent="0.2">
      <c r="A388" s="134">
        <v>42763</v>
      </c>
      <c r="B388" s="135" t="s">
        <v>2121</v>
      </c>
      <c r="C388" s="136">
        <v>42397</v>
      </c>
      <c r="D388" s="135" t="s">
        <v>2122</v>
      </c>
      <c r="E388" s="137" t="s">
        <v>1534</v>
      </c>
      <c r="F388" s="144">
        <v>850</v>
      </c>
      <c r="G388" s="139" t="s">
        <v>410</v>
      </c>
      <c r="H388" s="140" t="s">
        <v>2123</v>
      </c>
      <c r="I388" s="139" t="s">
        <v>2124</v>
      </c>
      <c r="J388" s="141" t="s">
        <v>2125</v>
      </c>
      <c r="K388" s="115" t="s">
        <v>2126</v>
      </c>
      <c r="M388" s="108" t="s">
        <v>2127</v>
      </c>
      <c r="N388" s="142" t="s">
        <v>2128</v>
      </c>
      <c r="O388" s="143">
        <v>42572</v>
      </c>
      <c r="P388" s="139" t="s">
        <v>2129</v>
      </c>
    </row>
    <row r="389" spans="1:16" s="139" customFormat="1" x14ac:dyDescent="0.2">
      <c r="A389" s="134">
        <v>42763</v>
      </c>
      <c r="B389" s="135" t="s">
        <v>2121</v>
      </c>
      <c r="C389" s="136">
        <v>42397</v>
      </c>
      <c r="D389" s="135" t="s">
        <v>2122</v>
      </c>
      <c r="E389" s="137" t="s">
        <v>1536</v>
      </c>
      <c r="F389" s="144"/>
      <c r="G389" s="139" t="s">
        <v>410</v>
      </c>
      <c r="H389" s="140" t="s">
        <v>2123</v>
      </c>
      <c r="J389" s="141"/>
      <c r="K389" s="115"/>
      <c r="M389" s="141"/>
      <c r="N389" s="142"/>
      <c r="O389" s="143"/>
    </row>
    <row r="390" spans="1:16" s="139" customFormat="1" x14ac:dyDescent="0.2">
      <c r="A390" s="134">
        <v>42764</v>
      </c>
      <c r="B390" s="135" t="s">
        <v>1617</v>
      </c>
      <c r="C390" s="136">
        <v>42764</v>
      </c>
      <c r="D390" s="135" t="s">
        <v>1586</v>
      </c>
      <c r="E390" s="137" t="s">
        <v>2011</v>
      </c>
      <c r="F390" s="144">
        <v>200</v>
      </c>
      <c r="G390" s="139" t="s">
        <v>410</v>
      </c>
      <c r="H390" s="140" t="s">
        <v>2012</v>
      </c>
      <c r="J390" s="141" t="s">
        <v>2013</v>
      </c>
      <c r="K390" s="115" t="s">
        <v>2130</v>
      </c>
      <c r="M390" s="141" t="s">
        <v>2014</v>
      </c>
      <c r="N390" s="142" t="s">
        <v>2015</v>
      </c>
      <c r="O390" s="143">
        <v>42747</v>
      </c>
      <c r="P390" s="139" t="s">
        <v>2131</v>
      </c>
    </row>
    <row r="391" spans="1:16" s="139" customFormat="1" x14ac:dyDescent="0.2">
      <c r="A391" s="134">
        <v>42777</v>
      </c>
      <c r="B391" s="135"/>
      <c r="C391" s="136">
        <v>42777</v>
      </c>
      <c r="D391" s="135"/>
      <c r="E391" s="137" t="s">
        <v>1029</v>
      </c>
      <c r="F391" s="144">
        <v>700</v>
      </c>
      <c r="G391" s="139" t="s">
        <v>410</v>
      </c>
      <c r="H391" s="140" t="s">
        <v>2132</v>
      </c>
      <c r="J391" s="141" t="s">
        <v>2133</v>
      </c>
      <c r="K391" s="115" t="s">
        <v>2134</v>
      </c>
      <c r="M391" s="141" t="s">
        <v>2135</v>
      </c>
      <c r="N391" s="142" t="s">
        <v>2136</v>
      </c>
      <c r="O391" s="143">
        <v>42711</v>
      </c>
      <c r="P391" s="139" t="s">
        <v>2137</v>
      </c>
    </row>
    <row r="392" spans="1:16" s="139" customFormat="1" x14ac:dyDescent="0.2">
      <c r="A392" s="134">
        <v>42777</v>
      </c>
      <c r="B392" s="135"/>
      <c r="C392" s="136">
        <v>42777</v>
      </c>
      <c r="D392" s="135"/>
      <c r="E392" s="137" t="s">
        <v>1029</v>
      </c>
      <c r="F392" s="144"/>
      <c r="H392" s="140"/>
      <c r="J392" s="141"/>
      <c r="K392" s="115"/>
      <c r="M392" s="141"/>
      <c r="N392" s="142"/>
      <c r="O392" s="143"/>
    </row>
    <row r="393" spans="1:16" s="139" customFormat="1" x14ac:dyDescent="0.2">
      <c r="A393" s="134">
        <v>42781</v>
      </c>
      <c r="B393" s="135" t="s">
        <v>1583</v>
      </c>
      <c r="C393" s="136">
        <v>42782</v>
      </c>
      <c r="D393" s="135" t="s">
        <v>1583</v>
      </c>
      <c r="E393" s="137" t="s">
        <v>163</v>
      </c>
      <c r="F393" s="144">
        <v>400</v>
      </c>
      <c r="G393" s="139" t="s">
        <v>410</v>
      </c>
      <c r="H393" s="140" t="s">
        <v>2138</v>
      </c>
      <c r="J393" s="141"/>
      <c r="K393" s="115"/>
      <c r="M393" s="141" t="s">
        <v>2139</v>
      </c>
      <c r="N393" s="142"/>
      <c r="O393" s="143">
        <v>42766</v>
      </c>
      <c r="P393" s="139" t="s">
        <v>2140</v>
      </c>
    </row>
    <row r="394" spans="1:16" s="139" customFormat="1" x14ac:dyDescent="0.2">
      <c r="A394" s="134">
        <v>42783</v>
      </c>
      <c r="B394" s="135"/>
      <c r="C394" s="136">
        <v>42785</v>
      </c>
      <c r="D394" s="135"/>
      <c r="E394" s="137" t="s">
        <v>144</v>
      </c>
      <c r="F394" s="144">
        <v>250</v>
      </c>
      <c r="G394" s="139" t="s">
        <v>410</v>
      </c>
      <c r="H394" s="140" t="s">
        <v>2141</v>
      </c>
      <c r="J394" s="141"/>
      <c r="K394" s="115"/>
      <c r="M394" s="141" t="s">
        <v>2142</v>
      </c>
      <c r="N394" s="142"/>
      <c r="O394" s="143">
        <v>42767</v>
      </c>
      <c r="P394" s="139" t="s">
        <v>2143</v>
      </c>
    </row>
    <row r="395" spans="1:16" s="139" customFormat="1" x14ac:dyDescent="0.2">
      <c r="A395" s="134">
        <v>42805</v>
      </c>
      <c r="B395" s="135" t="s">
        <v>1610</v>
      </c>
      <c r="C395" s="136">
        <v>42441</v>
      </c>
      <c r="D395" s="135" t="s">
        <v>1610</v>
      </c>
      <c r="E395" s="137" t="s">
        <v>1914</v>
      </c>
      <c r="F395" s="144">
        <v>495</v>
      </c>
      <c r="G395" s="139" t="s">
        <v>410</v>
      </c>
      <c r="H395" s="140" t="s">
        <v>2144</v>
      </c>
      <c r="I395" s="139" t="s">
        <v>2145</v>
      </c>
      <c r="J395" s="141" t="s">
        <v>2146</v>
      </c>
      <c r="K395" s="115" t="s">
        <v>2147</v>
      </c>
      <c r="L395" s="139" t="s">
        <v>417</v>
      </c>
      <c r="M395" s="141" t="s">
        <v>2148</v>
      </c>
      <c r="N395" s="142" t="s">
        <v>2149</v>
      </c>
      <c r="O395" s="143">
        <v>42636</v>
      </c>
      <c r="P395" s="139" t="s">
        <v>2150</v>
      </c>
    </row>
    <row r="396" spans="1:16" s="139" customFormat="1" ht="15" x14ac:dyDescent="0.25">
      <c r="A396" s="134">
        <v>42812</v>
      </c>
      <c r="B396" s="135" t="s">
        <v>1593</v>
      </c>
      <c r="C396" s="136">
        <v>42813</v>
      </c>
      <c r="D396" s="135" t="s">
        <v>1593</v>
      </c>
      <c r="E396" s="137" t="s">
        <v>234</v>
      </c>
      <c r="F396" s="144">
        <v>345</v>
      </c>
      <c r="G396" s="139" t="s">
        <v>410</v>
      </c>
      <c r="H396" s="140" t="s">
        <v>2151</v>
      </c>
      <c r="J396" s="145">
        <v>21547008</v>
      </c>
      <c r="K396" s="115" t="s">
        <v>2152</v>
      </c>
      <c r="M396" s="141" t="s">
        <v>2153</v>
      </c>
      <c r="N396" s="142" t="s">
        <v>2154</v>
      </c>
      <c r="O396" s="143">
        <v>42769</v>
      </c>
      <c r="P396" s="139" t="s">
        <v>2155</v>
      </c>
    </row>
    <row r="397" spans="1:16" s="139" customFormat="1" ht="15" x14ac:dyDescent="0.25">
      <c r="A397" s="134">
        <v>42818</v>
      </c>
      <c r="B397" s="135" t="s">
        <v>1586</v>
      </c>
      <c r="C397" s="136">
        <v>42820</v>
      </c>
      <c r="D397" s="135"/>
      <c r="E397" s="137" t="s">
        <v>163</v>
      </c>
      <c r="F397" s="144">
        <v>395</v>
      </c>
      <c r="G397" s="139" t="s">
        <v>410</v>
      </c>
      <c r="H397" s="140" t="s">
        <v>2156</v>
      </c>
      <c r="J397" s="157" t="s">
        <v>2157</v>
      </c>
      <c r="K397" s="115" t="s">
        <v>2158</v>
      </c>
      <c r="L397" s="139" t="s">
        <v>421</v>
      </c>
      <c r="M397" s="141" t="s">
        <v>2159</v>
      </c>
      <c r="N397" s="142" t="s">
        <v>2160</v>
      </c>
      <c r="O397" s="143">
        <v>42802</v>
      </c>
      <c r="P397" s="139" t="s">
        <v>2161</v>
      </c>
    </row>
    <row r="398" spans="1:16" s="139" customFormat="1" ht="15" x14ac:dyDescent="0.25">
      <c r="A398" s="134">
        <v>42819</v>
      </c>
      <c r="B398" s="135" t="s">
        <v>1610</v>
      </c>
      <c r="C398" s="136">
        <v>42820</v>
      </c>
      <c r="D398" s="135"/>
      <c r="E398" s="137" t="s">
        <v>356</v>
      </c>
      <c r="F398" s="144">
        <v>195</v>
      </c>
      <c r="G398" s="139" t="s">
        <v>410</v>
      </c>
      <c r="H398" s="140" t="s">
        <v>2162</v>
      </c>
      <c r="J398" s="157" t="s">
        <v>2163</v>
      </c>
      <c r="K398" s="115" t="s">
        <v>2164</v>
      </c>
      <c r="M398" s="141" t="s">
        <v>2165</v>
      </c>
      <c r="N398" s="142" t="s">
        <v>2166</v>
      </c>
      <c r="O398" s="143">
        <v>42815</v>
      </c>
      <c r="P398" s="139" t="s">
        <v>1549</v>
      </c>
    </row>
    <row r="399" spans="1:16" s="139" customFormat="1" ht="15" x14ac:dyDescent="0.25">
      <c r="A399" s="134">
        <v>42825</v>
      </c>
      <c r="B399" s="135" t="s">
        <v>1610</v>
      </c>
      <c r="C399" s="136">
        <v>42826</v>
      </c>
      <c r="D399" s="135" t="s">
        <v>1693</v>
      </c>
      <c r="E399" s="137" t="s">
        <v>163</v>
      </c>
      <c r="F399" s="144">
        <v>395</v>
      </c>
      <c r="G399" s="139" t="s">
        <v>410</v>
      </c>
      <c r="H399" s="140" t="s">
        <v>2167</v>
      </c>
      <c r="J399" s="157" t="s">
        <v>2168</v>
      </c>
      <c r="K399" s="115" t="s">
        <v>2169</v>
      </c>
      <c r="M399" s="141" t="s">
        <v>2170</v>
      </c>
      <c r="N399" s="142" t="s">
        <v>2171</v>
      </c>
      <c r="O399" s="143">
        <v>42785</v>
      </c>
      <c r="P399" s="139" t="s">
        <v>2172</v>
      </c>
    </row>
    <row r="400" spans="1:16" s="139" customFormat="1" ht="15" x14ac:dyDescent="0.25">
      <c r="A400" s="134">
        <v>42828</v>
      </c>
      <c r="B400" s="135" t="s">
        <v>1583</v>
      </c>
      <c r="C400" s="136">
        <v>42798</v>
      </c>
      <c r="D400" s="135"/>
      <c r="E400" s="137" t="s">
        <v>2173</v>
      </c>
      <c r="F400" s="144">
        <v>195</v>
      </c>
      <c r="G400" s="139" t="s">
        <v>410</v>
      </c>
      <c r="H400" s="140" t="s">
        <v>2174</v>
      </c>
      <c r="J400" s="157" t="s">
        <v>2175</v>
      </c>
      <c r="K400" s="115" t="s">
        <v>2176</v>
      </c>
      <c r="M400" s="141" t="s">
        <v>2177</v>
      </c>
      <c r="N400" s="142" t="s">
        <v>2178</v>
      </c>
      <c r="O400" s="143">
        <v>42817</v>
      </c>
    </row>
    <row r="401" spans="1:16" s="139" customFormat="1" x14ac:dyDescent="0.2">
      <c r="A401" s="134">
        <v>42847</v>
      </c>
      <c r="B401" s="135" t="s">
        <v>1610</v>
      </c>
      <c r="C401" s="136">
        <v>42848</v>
      </c>
      <c r="D401" s="135" t="s">
        <v>1610</v>
      </c>
      <c r="E401" s="137" t="s">
        <v>144</v>
      </c>
      <c r="F401" s="144">
        <v>350</v>
      </c>
      <c r="G401" s="139" t="s">
        <v>837</v>
      </c>
      <c r="H401" s="140" t="s">
        <v>2179</v>
      </c>
      <c r="I401" s="139" t="s">
        <v>2180</v>
      </c>
      <c r="J401" s="141">
        <v>277482700</v>
      </c>
      <c r="K401" s="115" t="s">
        <v>2181</v>
      </c>
      <c r="L401" s="139" t="s">
        <v>417</v>
      </c>
      <c r="M401" s="141" t="s">
        <v>2182</v>
      </c>
      <c r="N401" s="142" t="s">
        <v>2183</v>
      </c>
      <c r="O401" s="143">
        <v>42758</v>
      </c>
      <c r="P401" s="139" t="s">
        <v>2184</v>
      </c>
    </row>
    <row r="402" spans="1:16" s="139" customFormat="1" x14ac:dyDescent="0.2">
      <c r="A402" s="134">
        <v>42847</v>
      </c>
      <c r="B402" s="135" t="s">
        <v>1835</v>
      </c>
      <c r="C402" s="136">
        <v>42848</v>
      </c>
      <c r="D402" s="135" t="s">
        <v>1583</v>
      </c>
      <c r="E402" s="137" t="s">
        <v>268</v>
      </c>
      <c r="F402" s="144">
        <v>195</v>
      </c>
      <c r="G402" s="139" t="s">
        <v>410</v>
      </c>
      <c r="H402" s="140" t="s">
        <v>2044</v>
      </c>
      <c r="J402" s="141" t="s">
        <v>2045</v>
      </c>
      <c r="K402" s="115" t="s">
        <v>2046</v>
      </c>
      <c r="M402" s="141" t="s">
        <v>2047</v>
      </c>
      <c r="N402" s="142" t="s">
        <v>2185</v>
      </c>
      <c r="O402" s="143">
        <v>42451</v>
      </c>
      <c r="P402" s="139" t="s">
        <v>649</v>
      </c>
    </row>
    <row r="403" spans="1:16" s="139" customFormat="1" x14ac:dyDescent="0.2">
      <c r="A403" s="134">
        <v>42848</v>
      </c>
      <c r="B403" s="135" t="s">
        <v>1835</v>
      </c>
      <c r="C403" s="136">
        <v>42849</v>
      </c>
      <c r="D403" s="135" t="s">
        <v>1583</v>
      </c>
      <c r="E403" s="137" t="s">
        <v>234</v>
      </c>
      <c r="F403" s="144">
        <v>345</v>
      </c>
      <c r="G403" s="139" t="s">
        <v>410</v>
      </c>
      <c r="H403" s="140" t="s">
        <v>2044</v>
      </c>
      <c r="J403" s="141" t="s">
        <v>2045</v>
      </c>
      <c r="K403" s="115" t="s">
        <v>2046</v>
      </c>
      <c r="M403" s="141" t="s">
        <v>2047</v>
      </c>
      <c r="N403" s="142" t="s">
        <v>2185</v>
      </c>
      <c r="O403" s="143">
        <v>42451</v>
      </c>
      <c r="P403" s="139" t="s">
        <v>2186</v>
      </c>
    </row>
    <row r="404" spans="1:16" s="139" customFormat="1" x14ac:dyDescent="0.2">
      <c r="A404" s="134">
        <v>42854</v>
      </c>
      <c r="B404" s="135" t="s">
        <v>1594</v>
      </c>
      <c r="C404" s="136">
        <v>42854</v>
      </c>
      <c r="D404" s="135" t="s">
        <v>1650</v>
      </c>
      <c r="E404" s="137" t="s">
        <v>223</v>
      </c>
      <c r="F404" s="144">
        <v>1000</v>
      </c>
      <c r="G404" s="139" t="s">
        <v>2187</v>
      </c>
      <c r="H404" s="140" t="s">
        <v>2188</v>
      </c>
      <c r="J404" s="141" t="s">
        <v>2189</v>
      </c>
      <c r="K404" s="115" t="s">
        <v>2190</v>
      </c>
      <c r="M404" s="141" t="s">
        <v>2191</v>
      </c>
      <c r="N404" s="142"/>
      <c r="O404" s="143">
        <v>42843</v>
      </c>
      <c r="P404" s="139" t="s">
        <v>2192</v>
      </c>
    </row>
    <row r="405" spans="1:16" s="139" customFormat="1" x14ac:dyDescent="0.2">
      <c r="A405" s="134">
        <v>42854</v>
      </c>
      <c r="B405" s="135" t="s">
        <v>1594</v>
      </c>
      <c r="C405" s="136">
        <v>42854</v>
      </c>
      <c r="D405" s="135" t="s">
        <v>1650</v>
      </c>
      <c r="E405" s="137" t="s">
        <v>223</v>
      </c>
      <c r="F405" s="144" t="s">
        <v>649</v>
      </c>
      <c r="H405" s="140"/>
      <c r="J405" s="141"/>
      <c r="K405" s="115"/>
      <c r="M405" s="141"/>
      <c r="N405" s="142"/>
      <c r="O405" s="143">
        <v>42843</v>
      </c>
    </row>
    <row r="406" spans="1:16" s="139" customFormat="1" x14ac:dyDescent="0.2">
      <c r="A406" s="134">
        <v>42859</v>
      </c>
      <c r="B406" s="135" t="s">
        <v>1585</v>
      </c>
      <c r="C406" s="136">
        <v>42860</v>
      </c>
      <c r="D406" s="135" t="s">
        <v>1585</v>
      </c>
      <c r="E406" s="137" t="s">
        <v>243</v>
      </c>
      <c r="F406" s="144">
        <v>295</v>
      </c>
      <c r="G406" s="139" t="s">
        <v>837</v>
      </c>
      <c r="H406" s="140" t="s">
        <v>2193</v>
      </c>
      <c r="J406" s="141" t="s">
        <v>2194</v>
      </c>
      <c r="K406" s="115" t="s">
        <v>2195</v>
      </c>
      <c r="M406" s="141" t="s">
        <v>2196</v>
      </c>
      <c r="N406" s="142" t="s">
        <v>2197</v>
      </c>
      <c r="O406" s="143">
        <v>42849</v>
      </c>
      <c r="P406" s="139" t="s">
        <v>2198</v>
      </c>
    </row>
    <row r="407" spans="1:16" s="139" customFormat="1" x14ac:dyDescent="0.2">
      <c r="A407" s="134">
        <v>42860</v>
      </c>
      <c r="B407" s="135" t="s">
        <v>2199</v>
      </c>
      <c r="C407" s="136">
        <v>42861</v>
      </c>
      <c r="D407" s="135" t="s">
        <v>1700</v>
      </c>
      <c r="E407" s="137" t="s">
        <v>234</v>
      </c>
      <c r="F407" s="144">
        <v>345</v>
      </c>
      <c r="G407" s="139" t="s">
        <v>837</v>
      </c>
      <c r="H407" s="140" t="s">
        <v>2200</v>
      </c>
      <c r="J407" s="141" t="s">
        <v>2201</v>
      </c>
      <c r="K407" s="115" t="s">
        <v>2202</v>
      </c>
      <c r="L407" s="139" t="s">
        <v>417</v>
      </c>
      <c r="M407" s="141" t="s">
        <v>2203</v>
      </c>
      <c r="N407" s="142" t="s">
        <v>2204</v>
      </c>
      <c r="O407" s="143">
        <v>42844</v>
      </c>
      <c r="P407" s="139" t="s">
        <v>2205</v>
      </c>
    </row>
    <row r="408" spans="1:16" s="139" customFormat="1" x14ac:dyDescent="0.2">
      <c r="A408" s="134">
        <v>42861</v>
      </c>
      <c r="B408" s="135" t="s">
        <v>1632</v>
      </c>
      <c r="C408" s="136">
        <v>42862</v>
      </c>
      <c r="D408" s="135"/>
      <c r="E408" s="137" t="s">
        <v>163</v>
      </c>
      <c r="F408" s="144">
        <v>395</v>
      </c>
      <c r="G408" s="139" t="s">
        <v>410</v>
      </c>
      <c r="H408" s="140" t="s">
        <v>2206</v>
      </c>
      <c r="J408" s="141" t="s">
        <v>2207</v>
      </c>
      <c r="K408" s="115" t="s">
        <v>2208</v>
      </c>
      <c r="M408" s="141" t="s">
        <v>2209</v>
      </c>
      <c r="N408" s="142" t="s">
        <v>2210</v>
      </c>
      <c r="O408" s="143">
        <v>42832</v>
      </c>
    </row>
    <row r="409" spans="1:16" s="139" customFormat="1" x14ac:dyDescent="0.2">
      <c r="A409" s="134">
        <v>42868</v>
      </c>
      <c r="B409" s="135" t="s">
        <v>1835</v>
      </c>
      <c r="C409" s="136">
        <v>42869</v>
      </c>
      <c r="D409" s="135"/>
      <c r="E409" s="137" t="s">
        <v>163</v>
      </c>
      <c r="F409" s="144">
        <v>790</v>
      </c>
      <c r="G409" s="139" t="s">
        <v>410</v>
      </c>
      <c r="H409" s="140" t="s">
        <v>2211</v>
      </c>
      <c r="J409" s="141" t="s">
        <v>2212</v>
      </c>
      <c r="K409" s="115" t="s">
        <v>2213</v>
      </c>
      <c r="M409" s="141" t="s">
        <v>2214</v>
      </c>
      <c r="N409" s="142" t="s">
        <v>2215</v>
      </c>
      <c r="O409" s="143">
        <v>42815</v>
      </c>
      <c r="P409" s="139" t="s">
        <v>2216</v>
      </c>
    </row>
    <row r="410" spans="1:16" s="139" customFormat="1" x14ac:dyDescent="0.2">
      <c r="A410" s="134">
        <v>42952</v>
      </c>
      <c r="B410" s="135" t="s">
        <v>1585</v>
      </c>
      <c r="C410" s="136">
        <v>42953</v>
      </c>
      <c r="D410" s="135" t="s">
        <v>1585</v>
      </c>
      <c r="E410" s="137" t="s">
        <v>163</v>
      </c>
      <c r="F410" s="144">
        <v>395</v>
      </c>
      <c r="G410" s="139" t="s">
        <v>410</v>
      </c>
      <c r="H410" s="140" t="s">
        <v>2217</v>
      </c>
      <c r="J410" s="141" t="s">
        <v>2218</v>
      </c>
      <c r="K410" s="115" t="s">
        <v>2219</v>
      </c>
      <c r="M410" s="141" t="s">
        <v>2220</v>
      </c>
      <c r="N410" s="142" t="s">
        <v>2221</v>
      </c>
      <c r="O410" s="143">
        <v>42925</v>
      </c>
      <c r="P410" s="139" t="s">
        <v>2222</v>
      </c>
    </row>
    <row r="411" spans="1:16" s="139" customFormat="1" x14ac:dyDescent="0.2">
      <c r="A411" s="134">
        <v>42994</v>
      </c>
      <c r="B411" s="135"/>
      <c r="C411" s="136">
        <v>42995</v>
      </c>
      <c r="D411" s="135"/>
      <c r="E411" s="137" t="s">
        <v>234</v>
      </c>
      <c r="F411" s="144">
        <v>345</v>
      </c>
      <c r="G411" s="139" t="s">
        <v>410</v>
      </c>
      <c r="H411" s="140" t="s">
        <v>2223</v>
      </c>
      <c r="J411" s="141" t="s">
        <v>2224</v>
      </c>
      <c r="K411" s="115" t="s">
        <v>2225</v>
      </c>
      <c r="M411" s="141" t="s">
        <v>2226</v>
      </c>
      <c r="N411" s="142" t="s">
        <v>2227</v>
      </c>
      <c r="O411" s="143">
        <v>42991</v>
      </c>
      <c r="P411" s="139" t="s">
        <v>2228</v>
      </c>
    </row>
    <row r="412" spans="1:16" s="139" customFormat="1" x14ac:dyDescent="0.2">
      <c r="A412" s="134">
        <v>43000</v>
      </c>
      <c r="B412" s="135" t="s">
        <v>1583</v>
      </c>
      <c r="C412" s="136">
        <v>43001</v>
      </c>
      <c r="D412" s="135"/>
      <c r="E412" s="137" t="s">
        <v>234</v>
      </c>
      <c r="F412" s="144">
        <v>345</v>
      </c>
      <c r="G412" s="139" t="s">
        <v>410</v>
      </c>
      <c r="H412" s="140" t="s">
        <v>2229</v>
      </c>
      <c r="J412" s="141" t="s">
        <v>2230</v>
      </c>
      <c r="K412" s="115" t="s">
        <v>2231</v>
      </c>
      <c r="M412" s="141" t="s">
        <v>2232</v>
      </c>
      <c r="N412" s="142" t="s">
        <v>2233</v>
      </c>
      <c r="O412" s="143">
        <v>42991</v>
      </c>
    </row>
    <row r="413" spans="1:16" s="139" customFormat="1" x14ac:dyDescent="0.2">
      <c r="A413" s="134">
        <v>43001</v>
      </c>
      <c r="B413" s="135"/>
      <c r="C413" s="136">
        <v>43004</v>
      </c>
      <c r="D413" s="135"/>
      <c r="E413" s="137" t="s">
        <v>1624</v>
      </c>
      <c r="F413" s="144">
        <v>585</v>
      </c>
      <c r="G413" s="139" t="s">
        <v>410</v>
      </c>
      <c r="H413" s="140" t="s">
        <v>2234</v>
      </c>
      <c r="I413" s="139" t="s">
        <v>2235</v>
      </c>
      <c r="J413" s="141"/>
      <c r="K413" s="115"/>
      <c r="M413" s="141" t="s">
        <v>2236</v>
      </c>
      <c r="N413" s="142" t="s">
        <v>2237</v>
      </c>
      <c r="O413" s="143">
        <v>43001</v>
      </c>
      <c r="P413" s="139" t="s">
        <v>2238</v>
      </c>
    </row>
    <row r="414" spans="1:16" s="163" customFormat="1" x14ac:dyDescent="0.2">
      <c r="A414" s="158">
        <v>43014</v>
      </c>
      <c r="B414" s="159" t="s">
        <v>1811</v>
      </c>
      <c r="C414" s="160">
        <v>43015</v>
      </c>
      <c r="D414" s="159"/>
      <c r="E414" s="161" t="s">
        <v>163</v>
      </c>
      <c r="F414" s="162">
        <v>395</v>
      </c>
      <c r="G414" s="163" t="s">
        <v>410</v>
      </c>
      <c r="H414" s="164" t="s">
        <v>2239</v>
      </c>
      <c r="J414" s="165" t="s">
        <v>2240</v>
      </c>
      <c r="K414" s="165" t="s">
        <v>2241</v>
      </c>
      <c r="M414" s="166"/>
      <c r="N414" s="167"/>
      <c r="O414" s="168">
        <v>43013</v>
      </c>
      <c r="P414" s="163" t="s">
        <v>2242</v>
      </c>
    </row>
    <row r="415" spans="1:16" s="139" customFormat="1" x14ac:dyDescent="0.2">
      <c r="A415" s="134">
        <v>43015</v>
      </c>
      <c r="B415" s="135"/>
      <c r="C415" s="136">
        <v>43017</v>
      </c>
      <c r="D415" s="135"/>
      <c r="E415" s="137" t="s">
        <v>163</v>
      </c>
      <c r="F415" s="144">
        <v>790</v>
      </c>
      <c r="G415" s="139" t="s">
        <v>837</v>
      </c>
      <c r="H415" s="140" t="s">
        <v>2243</v>
      </c>
      <c r="I415" s="139" t="s">
        <v>2244</v>
      </c>
      <c r="J415" s="141" t="s">
        <v>2245</v>
      </c>
      <c r="K415" s="115" t="s">
        <v>2246</v>
      </c>
      <c r="M415" s="141"/>
      <c r="N415" s="142"/>
      <c r="O415" s="143">
        <v>42979</v>
      </c>
      <c r="P415" s="139" t="s">
        <v>2247</v>
      </c>
    </row>
    <row r="416" spans="1:16" s="139" customFormat="1" x14ac:dyDescent="0.2">
      <c r="A416" s="134">
        <v>43022</v>
      </c>
      <c r="B416" s="135" t="s">
        <v>1585</v>
      </c>
      <c r="C416" s="136">
        <v>43023</v>
      </c>
      <c r="D416" s="135"/>
      <c r="E416" s="137" t="s">
        <v>234</v>
      </c>
      <c r="F416" s="144">
        <v>345</v>
      </c>
      <c r="G416" s="139" t="s">
        <v>410</v>
      </c>
      <c r="H416" s="140" t="s">
        <v>2248</v>
      </c>
      <c r="J416" s="141" t="s">
        <v>2249</v>
      </c>
      <c r="K416" s="115" t="s">
        <v>2250</v>
      </c>
      <c r="M416" s="141" t="s">
        <v>2251</v>
      </c>
      <c r="N416" s="142" t="s">
        <v>2252</v>
      </c>
      <c r="O416" s="143">
        <v>43010</v>
      </c>
    </row>
    <row r="417" spans="1:16" s="139" customFormat="1" x14ac:dyDescent="0.2">
      <c r="A417" s="134">
        <v>43027</v>
      </c>
      <c r="B417" s="169" t="s">
        <v>1693</v>
      </c>
      <c r="C417" s="136">
        <v>43031</v>
      </c>
      <c r="D417" s="135"/>
      <c r="E417" s="137" t="s">
        <v>163</v>
      </c>
      <c r="F417" s="144">
        <v>350</v>
      </c>
      <c r="G417" s="139" t="s">
        <v>410</v>
      </c>
      <c r="H417" s="140" t="s">
        <v>2253</v>
      </c>
      <c r="J417" s="141" t="s">
        <v>2254</v>
      </c>
      <c r="K417" s="115" t="s">
        <v>2255</v>
      </c>
      <c r="M417" s="141" t="s">
        <v>2256</v>
      </c>
      <c r="N417" s="142" t="s">
        <v>2257</v>
      </c>
      <c r="O417" s="143">
        <v>43024</v>
      </c>
    </row>
    <row r="418" spans="1:16" s="139" customFormat="1" x14ac:dyDescent="0.2">
      <c r="A418" s="134">
        <v>43037</v>
      </c>
      <c r="B418" s="169" t="s">
        <v>1585</v>
      </c>
      <c r="C418" s="136">
        <v>43037</v>
      </c>
      <c r="D418" s="135"/>
      <c r="E418" s="137" t="s">
        <v>268</v>
      </c>
      <c r="F418" s="144">
        <v>195</v>
      </c>
      <c r="G418" s="139" t="s">
        <v>410</v>
      </c>
      <c r="H418" s="140" t="s">
        <v>2258</v>
      </c>
      <c r="J418" s="141">
        <v>272969906</v>
      </c>
      <c r="K418" s="115" t="s">
        <v>2259</v>
      </c>
      <c r="M418" s="141" t="s">
        <v>2260</v>
      </c>
      <c r="N418" s="142" t="s">
        <v>2261</v>
      </c>
      <c r="O418" s="143">
        <v>43027</v>
      </c>
    </row>
    <row r="419" spans="1:16" s="139" customFormat="1" x14ac:dyDescent="0.2">
      <c r="A419" s="134">
        <v>43041</v>
      </c>
      <c r="B419" s="169" t="s">
        <v>2262</v>
      </c>
      <c r="C419" s="136">
        <v>43042</v>
      </c>
      <c r="D419" s="135" t="s">
        <v>1835</v>
      </c>
      <c r="E419" s="137" t="s">
        <v>268</v>
      </c>
      <c r="F419" s="144">
        <v>195</v>
      </c>
      <c r="G419" s="139" t="s">
        <v>410</v>
      </c>
      <c r="H419" s="140" t="s">
        <v>2263</v>
      </c>
      <c r="I419" s="139" t="s">
        <v>2264</v>
      </c>
      <c r="J419" s="141" t="s">
        <v>2265</v>
      </c>
      <c r="K419" s="115" t="s">
        <v>2266</v>
      </c>
      <c r="M419" s="141" t="s">
        <v>2267</v>
      </c>
      <c r="N419" s="142" t="s">
        <v>2268</v>
      </c>
      <c r="O419" s="143">
        <v>43038</v>
      </c>
    </row>
    <row r="420" spans="1:16" s="139" customFormat="1" x14ac:dyDescent="0.2">
      <c r="A420" s="134">
        <v>43043</v>
      </c>
      <c r="B420" s="169" t="s">
        <v>1585</v>
      </c>
      <c r="C420" s="136">
        <v>43044</v>
      </c>
      <c r="D420" s="135"/>
      <c r="E420" s="137" t="s">
        <v>1914</v>
      </c>
      <c r="F420" s="144">
        <v>350</v>
      </c>
      <c r="G420" s="139" t="s">
        <v>410</v>
      </c>
      <c r="H420" s="140" t="s">
        <v>2269</v>
      </c>
      <c r="J420" s="141" t="s">
        <v>2270</v>
      </c>
      <c r="K420" s="115" t="s">
        <v>2271</v>
      </c>
      <c r="M420" s="141" t="s">
        <v>2272</v>
      </c>
      <c r="N420" s="142" t="s">
        <v>2273</v>
      </c>
      <c r="O420" s="143">
        <v>42996</v>
      </c>
      <c r="P420" s="139" t="s">
        <v>622</v>
      </c>
    </row>
    <row r="421" spans="1:16" s="139" customFormat="1" x14ac:dyDescent="0.2">
      <c r="A421" s="134">
        <v>43056</v>
      </c>
      <c r="B421" s="169" t="s">
        <v>1835</v>
      </c>
      <c r="C421" s="136">
        <v>43057</v>
      </c>
      <c r="D421" s="135" t="s">
        <v>1835</v>
      </c>
      <c r="E421" s="137" t="s">
        <v>2274</v>
      </c>
      <c r="F421" s="144">
        <v>195</v>
      </c>
      <c r="G421" s="139" t="s">
        <v>837</v>
      </c>
      <c r="H421" s="140" t="s">
        <v>2275</v>
      </c>
      <c r="J421" s="141" t="s">
        <v>2276</v>
      </c>
      <c r="K421" s="115" t="s">
        <v>2277</v>
      </c>
      <c r="M421" s="141" t="s">
        <v>2278</v>
      </c>
      <c r="N421" s="142" t="s">
        <v>2279</v>
      </c>
      <c r="O421" s="143">
        <v>42983</v>
      </c>
      <c r="P421" s="139" t="s">
        <v>2280</v>
      </c>
    </row>
    <row r="422" spans="1:16" s="139" customFormat="1" x14ac:dyDescent="0.2">
      <c r="A422" s="134">
        <v>43062</v>
      </c>
      <c r="B422" s="169" t="s">
        <v>1610</v>
      </c>
      <c r="C422" s="136">
        <v>43066</v>
      </c>
      <c r="D422" s="135"/>
      <c r="E422" s="137" t="s">
        <v>163</v>
      </c>
      <c r="F422" s="144" t="s">
        <v>2281</v>
      </c>
      <c r="G422" s="139" t="s">
        <v>410</v>
      </c>
      <c r="H422" s="140" t="s">
        <v>2282</v>
      </c>
      <c r="I422" s="139" t="s">
        <v>2283</v>
      </c>
      <c r="J422" s="141" t="s">
        <v>2284</v>
      </c>
      <c r="K422" s="115" t="s">
        <v>2285</v>
      </c>
      <c r="M422" s="141" t="s">
        <v>2286</v>
      </c>
      <c r="N422" s="142" t="s">
        <v>2287</v>
      </c>
      <c r="O422" s="143">
        <v>43048</v>
      </c>
      <c r="P422" s="139" t="s">
        <v>2288</v>
      </c>
    </row>
    <row r="423" spans="1:16" s="139" customFormat="1" x14ac:dyDescent="0.2">
      <c r="A423" s="134">
        <v>43070</v>
      </c>
      <c r="B423" s="169" t="s">
        <v>2289</v>
      </c>
      <c r="C423" s="136">
        <v>43072</v>
      </c>
      <c r="D423" s="135" t="s">
        <v>1594</v>
      </c>
      <c r="E423" s="137" t="s">
        <v>142</v>
      </c>
      <c r="F423" s="144">
        <v>150</v>
      </c>
      <c r="G423" s="139" t="s">
        <v>410</v>
      </c>
      <c r="H423" s="140" t="s">
        <v>2290</v>
      </c>
      <c r="J423" s="141" t="s">
        <v>2291</v>
      </c>
      <c r="K423" s="115" t="s">
        <v>2292</v>
      </c>
      <c r="M423" s="141" t="s">
        <v>2293</v>
      </c>
      <c r="N423" s="142" t="s">
        <v>2294</v>
      </c>
      <c r="O423" s="143">
        <v>42838</v>
      </c>
      <c r="P423" s="139" t="s">
        <v>2295</v>
      </c>
    </row>
    <row r="424" spans="1:16" s="139" customFormat="1" x14ac:dyDescent="0.2">
      <c r="A424" s="134">
        <v>43070</v>
      </c>
      <c r="B424" s="169" t="s">
        <v>1593</v>
      </c>
      <c r="C424" s="136">
        <v>43074</v>
      </c>
      <c r="D424" s="135"/>
      <c r="E424" s="137" t="s">
        <v>163</v>
      </c>
      <c r="F424" s="144" t="s">
        <v>2296</v>
      </c>
      <c r="G424" s="139" t="s">
        <v>410</v>
      </c>
      <c r="H424" s="140" t="s">
        <v>2297</v>
      </c>
      <c r="J424" s="141" t="s">
        <v>2298</v>
      </c>
      <c r="K424" s="115" t="s">
        <v>2299</v>
      </c>
      <c r="M424" s="141" t="s">
        <v>2300</v>
      </c>
      <c r="N424" s="142" t="s">
        <v>2301</v>
      </c>
      <c r="O424" s="143">
        <v>43062</v>
      </c>
      <c r="P424" s="139" t="s">
        <v>2302</v>
      </c>
    </row>
    <row r="425" spans="1:16" s="139" customFormat="1" x14ac:dyDescent="0.2">
      <c r="A425" s="134">
        <v>43078</v>
      </c>
      <c r="B425" s="169" t="s">
        <v>2303</v>
      </c>
      <c r="C425" s="136">
        <v>43079</v>
      </c>
      <c r="D425" s="135"/>
      <c r="E425" s="137" t="s">
        <v>163</v>
      </c>
      <c r="F425" s="144">
        <v>395</v>
      </c>
      <c r="G425" s="139" t="s">
        <v>410</v>
      </c>
      <c r="H425" s="140" t="s">
        <v>2304</v>
      </c>
      <c r="J425" s="141" t="s">
        <v>2305</v>
      </c>
      <c r="K425" s="115" t="s">
        <v>2306</v>
      </c>
      <c r="M425" s="141" t="s">
        <v>2307</v>
      </c>
      <c r="N425" s="142" t="s">
        <v>2308</v>
      </c>
      <c r="O425" s="143">
        <v>43077</v>
      </c>
    </row>
    <row r="426" spans="1:16" s="139" customFormat="1" ht="15.75" x14ac:dyDescent="0.25">
      <c r="A426" s="134">
        <v>43098</v>
      </c>
      <c r="B426" s="169" t="s">
        <v>1583</v>
      </c>
      <c r="C426" s="136">
        <v>43099</v>
      </c>
      <c r="D426" s="135"/>
      <c r="E426" s="137" t="s">
        <v>234</v>
      </c>
      <c r="F426" s="144">
        <v>345</v>
      </c>
      <c r="G426" s="139" t="s">
        <v>410</v>
      </c>
      <c r="H426" s="140" t="s">
        <v>2309</v>
      </c>
      <c r="J426" s="141" t="s">
        <v>2310</v>
      </c>
      <c r="K426" s="156" t="s">
        <v>2311</v>
      </c>
      <c r="M426" s="141"/>
      <c r="N426" s="142"/>
      <c r="O426" s="143">
        <v>43092</v>
      </c>
    </row>
    <row r="427" spans="1:16" s="139" customFormat="1" x14ac:dyDescent="0.2">
      <c r="A427" s="134">
        <v>43102</v>
      </c>
      <c r="B427" s="169" t="s">
        <v>1583</v>
      </c>
      <c r="C427" s="136">
        <v>43103</v>
      </c>
      <c r="D427" s="135" t="s">
        <v>1583</v>
      </c>
      <c r="E427" s="137" t="s">
        <v>163</v>
      </c>
      <c r="F427" s="144">
        <v>395</v>
      </c>
      <c r="G427" s="139" t="s">
        <v>410</v>
      </c>
      <c r="H427" s="140" t="s">
        <v>2312</v>
      </c>
      <c r="I427" s="115" t="s">
        <v>2313</v>
      </c>
      <c r="J427" s="141" t="s">
        <v>2314</v>
      </c>
      <c r="K427" s="115" t="s">
        <v>2315</v>
      </c>
      <c r="M427" s="141" t="s">
        <v>2316</v>
      </c>
      <c r="N427" s="142" t="s">
        <v>2317</v>
      </c>
      <c r="O427" s="143">
        <v>42997</v>
      </c>
      <c r="P427" s="139" t="s">
        <v>2318</v>
      </c>
    </row>
    <row r="428" spans="1:16" s="139" customFormat="1" x14ac:dyDescent="0.2">
      <c r="A428" s="134">
        <v>43105</v>
      </c>
      <c r="B428" s="169"/>
      <c r="C428" s="136">
        <v>43105</v>
      </c>
      <c r="D428" s="135"/>
      <c r="E428" s="137" t="s">
        <v>2319</v>
      </c>
      <c r="F428" s="138" t="s">
        <v>2320</v>
      </c>
      <c r="G428" s="139" t="s">
        <v>410</v>
      </c>
      <c r="H428" s="140" t="s">
        <v>2321</v>
      </c>
      <c r="I428" s="115" t="s">
        <v>1477</v>
      </c>
      <c r="J428" s="141"/>
      <c r="K428" s="115"/>
      <c r="M428" s="141"/>
      <c r="N428" s="142"/>
      <c r="O428" s="143">
        <v>43036</v>
      </c>
      <c r="P428" s="139" t="s">
        <v>2322</v>
      </c>
    </row>
    <row r="429" spans="1:16" s="139" customFormat="1" x14ac:dyDescent="0.2">
      <c r="A429" s="134">
        <v>43106</v>
      </c>
      <c r="B429" s="135" t="s">
        <v>1583</v>
      </c>
      <c r="C429" s="136">
        <v>43107</v>
      </c>
      <c r="D429" s="135" t="s">
        <v>1586</v>
      </c>
      <c r="E429" s="137" t="s">
        <v>163</v>
      </c>
      <c r="F429" s="144">
        <v>395</v>
      </c>
      <c r="G429" s="139" t="s">
        <v>410</v>
      </c>
      <c r="H429" s="140" t="s">
        <v>2323</v>
      </c>
      <c r="I429" t="s">
        <v>2324</v>
      </c>
      <c r="J429" s="141" t="s">
        <v>2325</v>
      </c>
      <c r="K429" s="115" t="s">
        <v>2326</v>
      </c>
      <c r="L429" s="139" t="s">
        <v>417</v>
      </c>
      <c r="M429" s="141" t="s">
        <v>2327</v>
      </c>
      <c r="N429" s="142" t="s">
        <v>2328</v>
      </c>
      <c r="O429" s="143">
        <v>42776</v>
      </c>
      <c r="P429" s="139" t="s">
        <v>2329</v>
      </c>
    </row>
    <row r="430" spans="1:16" s="139" customFormat="1" x14ac:dyDescent="0.2">
      <c r="A430" s="134">
        <v>43109</v>
      </c>
      <c r="B430" s="135" t="s">
        <v>1583</v>
      </c>
      <c r="C430" s="136">
        <v>43110</v>
      </c>
      <c r="D430" s="135" t="s">
        <v>1583</v>
      </c>
      <c r="E430" s="137" t="s">
        <v>234</v>
      </c>
      <c r="F430" s="144">
        <v>345</v>
      </c>
      <c r="G430" s="139" t="s">
        <v>410</v>
      </c>
      <c r="H430" s="140" t="s">
        <v>2330</v>
      </c>
      <c r="I430"/>
      <c r="J430" s="141" t="s">
        <v>2331</v>
      </c>
      <c r="K430" s="170" t="s">
        <v>2332</v>
      </c>
      <c r="L430" s="139" t="s">
        <v>417</v>
      </c>
      <c r="M430" s="141" t="s">
        <v>2333</v>
      </c>
      <c r="N430" s="142" t="s">
        <v>2334</v>
      </c>
      <c r="O430" s="143">
        <v>43088</v>
      </c>
      <c r="P430" s="139" t="s">
        <v>2335</v>
      </c>
    </row>
    <row r="431" spans="1:16" s="139" customFormat="1" x14ac:dyDescent="0.2">
      <c r="A431" s="134">
        <v>43120</v>
      </c>
      <c r="B431" s="135" t="s">
        <v>1585</v>
      </c>
      <c r="C431" s="136">
        <v>43121</v>
      </c>
      <c r="D431" s="135" t="s">
        <v>1585</v>
      </c>
      <c r="E431" s="137" t="s">
        <v>163</v>
      </c>
      <c r="F431" s="144">
        <v>395</v>
      </c>
      <c r="G431" s="139" t="s">
        <v>410</v>
      </c>
      <c r="H431" s="140" t="s">
        <v>2336</v>
      </c>
      <c r="I431"/>
      <c r="J431" s="141" t="s">
        <v>2337</v>
      </c>
      <c r="K431" s="115" t="s">
        <v>2338</v>
      </c>
      <c r="M431" s="141" t="s">
        <v>2339</v>
      </c>
      <c r="N431" s="142" t="s">
        <v>2340</v>
      </c>
      <c r="O431" s="143">
        <v>42996</v>
      </c>
      <c r="P431" s="139" t="s">
        <v>622</v>
      </c>
    </row>
    <row r="432" spans="1:16" s="139" customFormat="1" ht="15.75" x14ac:dyDescent="0.25">
      <c r="A432" s="134">
        <v>43125</v>
      </c>
      <c r="B432" s="135" t="s">
        <v>1610</v>
      </c>
      <c r="C432" s="136">
        <v>43126</v>
      </c>
      <c r="D432" s="135" t="s">
        <v>1610</v>
      </c>
      <c r="E432" s="137" t="s">
        <v>2341</v>
      </c>
      <c r="F432" s="144">
        <v>195</v>
      </c>
      <c r="G432" s="139" t="s">
        <v>410</v>
      </c>
      <c r="H432" s="140" t="s">
        <v>2342</v>
      </c>
      <c r="I432"/>
      <c r="J432" s="156">
        <v>273403255</v>
      </c>
      <c r="K432" s="115" t="s">
        <v>2343</v>
      </c>
      <c r="M432" s="141" t="s">
        <v>2344</v>
      </c>
      <c r="N432" s="142" t="s">
        <v>2345</v>
      </c>
      <c r="O432" s="143">
        <v>43115</v>
      </c>
      <c r="P432" s="139" t="s">
        <v>2346</v>
      </c>
    </row>
    <row r="433" spans="1:16" s="139" customFormat="1" x14ac:dyDescent="0.2">
      <c r="A433" s="134">
        <v>43125</v>
      </c>
      <c r="B433" s="135" t="s">
        <v>2347</v>
      </c>
      <c r="C433" s="136">
        <v>43125</v>
      </c>
      <c r="D433" s="135"/>
      <c r="E433" s="137" t="s">
        <v>163</v>
      </c>
      <c r="F433" s="144">
        <v>595</v>
      </c>
      <c r="G433" s="139" t="s">
        <v>837</v>
      </c>
      <c r="H433" s="140" t="s">
        <v>2348</v>
      </c>
      <c r="I433"/>
      <c r="J433" s="141" t="s">
        <v>2349</v>
      </c>
      <c r="K433" s="115" t="s">
        <v>2350</v>
      </c>
      <c r="M433" s="140" t="s">
        <v>2351</v>
      </c>
      <c r="N433" s="142"/>
      <c r="O433" s="143">
        <v>42914</v>
      </c>
      <c r="P433" s="139" t="s">
        <v>2352</v>
      </c>
    </row>
    <row r="434" spans="1:16" s="139" customFormat="1" x14ac:dyDescent="0.2">
      <c r="A434" s="134">
        <v>43128</v>
      </c>
      <c r="B434" s="135" t="s">
        <v>1583</v>
      </c>
      <c r="C434" s="136">
        <v>43129</v>
      </c>
      <c r="D434" s="135"/>
      <c r="E434" s="137" t="s">
        <v>234</v>
      </c>
      <c r="F434" s="144">
        <v>245</v>
      </c>
      <c r="G434" s="139" t="s">
        <v>410</v>
      </c>
      <c r="H434" s="140" t="s">
        <v>2353</v>
      </c>
      <c r="I434"/>
      <c r="J434" s="141" t="s">
        <v>2354</v>
      </c>
      <c r="K434" s="115" t="s">
        <v>2355</v>
      </c>
      <c r="M434" s="140" t="s">
        <v>2356</v>
      </c>
      <c r="N434" s="142" t="s">
        <v>2357</v>
      </c>
      <c r="O434" s="143">
        <v>43110</v>
      </c>
      <c r="P434" s="139" t="s">
        <v>2358</v>
      </c>
    </row>
    <row r="435" spans="1:16" s="163" customFormat="1" x14ac:dyDescent="0.2">
      <c r="A435" s="158">
        <v>43133</v>
      </c>
      <c r="B435" s="171" t="s">
        <v>1585</v>
      </c>
      <c r="C435" s="160">
        <v>43134</v>
      </c>
      <c r="D435" s="159" t="s">
        <v>1585</v>
      </c>
      <c r="E435" s="161" t="s">
        <v>163</v>
      </c>
      <c r="F435" s="162">
        <v>395</v>
      </c>
      <c r="G435" s="163" t="s">
        <v>410</v>
      </c>
      <c r="H435" s="164" t="s">
        <v>2359</v>
      </c>
      <c r="I435" s="163" t="s">
        <v>2360</v>
      </c>
      <c r="J435" s="166" t="s">
        <v>2361</v>
      </c>
      <c r="K435" s="165" t="s">
        <v>2362</v>
      </c>
      <c r="M435" s="166" t="s">
        <v>2363</v>
      </c>
      <c r="N435" s="167" t="s">
        <v>2364</v>
      </c>
      <c r="O435" s="168">
        <v>43074</v>
      </c>
      <c r="P435" s="163" t="s">
        <v>2365</v>
      </c>
    </row>
    <row r="436" spans="1:16" s="139" customFormat="1" x14ac:dyDescent="0.2">
      <c r="A436" s="134">
        <v>43135</v>
      </c>
      <c r="B436" s="135"/>
      <c r="C436" s="136">
        <v>43136</v>
      </c>
      <c r="D436" s="135"/>
      <c r="E436" s="137" t="s">
        <v>1914</v>
      </c>
      <c r="F436" s="138" t="s">
        <v>2320</v>
      </c>
      <c r="G436" s="139" t="s">
        <v>410</v>
      </c>
      <c r="H436" s="140" t="s">
        <v>2366</v>
      </c>
      <c r="I436" t="s">
        <v>1477</v>
      </c>
      <c r="J436" s="141"/>
      <c r="K436" s="115"/>
      <c r="M436" s="140" t="s">
        <v>2077</v>
      </c>
      <c r="N436" s="142"/>
      <c r="O436" s="143">
        <v>43036</v>
      </c>
      <c r="P436" s="139" t="s">
        <v>2322</v>
      </c>
    </row>
    <row r="437" spans="1:16" s="139" customFormat="1" x14ac:dyDescent="0.2">
      <c r="A437" s="134">
        <v>43135</v>
      </c>
      <c r="B437" s="135"/>
      <c r="C437" s="136">
        <v>43136</v>
      </c>
      <c r="D437" s="135"/>
      <c r="E437" s="137" t="s">
        <v>1914</v>
      </c>
      <c r="F437" s="138" t="s">
        <v>2320</v>
      </c>
      <c r="G437" s="139" t="s">
        <v>410</v>
      </c>
      <c r="H437" s="140" t="s">
        <v>2366</v>
      </c>
      <c r="I437" t="s">
        <v>1477</v>
      </c>
      <c r="J437" s="141"/>
      <c r="K437" s="115"/>
      <c r="M437" s="140" t="s">
        <v>2077</v>
      </c>
      <c r="N437" s="142"/>
      <c r="O437" s="143">
        <v>43036</v>
      </c>
      <c r="P437" s="139" t="s">
        <v>2140</v>
      </c>
    </row>
    <row r="438" spans="1:16" s="139" customFormat="1" x14ac:dyDescent="0.2">
      <c r="A438" s="134">
        <v>43141</v>
      </c>
      <c r="B438" s="135" t="s">
        <v>1669</v>
      </c>
      <c r="C438" s="136">
        <v>42776</v>
      </c>
      <c r="D438" s="135" t="s">
        <v>2367</v>
      </c>
      <c r="E438" s="137" t="s">
        <v>163</v>
      </c>
      <c r="F438" s="144">
        <v>545</v>
      </c>
      <c r="G438" s="139" t="s">
        <v>837</v>
      </c>
      <c r="H438" s="140" t="s">
        <v>2368</v>
      </c>
      <c r="I438"/>
      <c r="J438" s="141" t="s">
        <v>2369</v>
      </c>
      <c r="K438" s="115" t="s">
        <v>2370</v>
      </c>
      <c r="M438" s="141" t="s">
        <v>2371</v>
      </c>
      <c r="N438" s="142" t="s">
        <v>2372</v>
      </c>
      <c r="O438" s="143">
        <v>42873</v>
      </c>
      <c r="P438" s="139" t="s">
        <v>2373</v>
      </c>
    </row>
    <row r="439" spans="1:16" s="139" customFormat="1" x14ac:dyDescent="0.2">
      <c r="A439" s="134">
        <v>43148</v>
      </c>
      <c r="B439" s="135" t="s">
        <v>1835</v>
      </c>
      <c r="C439" s="136">
        <v>43149</v>
      </c>
      <c r="D439" s="135" t="s">
        <v>1835</v>
      </c>
      <c r="E439" s="137" t="s">
        <v>144</v>
      </c>
      <c r="F439" s="144">
        <v>350</v>
      </c>
      <c r="G439" s="139" t="s">
        <v>410</v>
      </c>
      <c r="H439" s="140" t="s">
        <v>2044</v>
      </c>
      <c r="I439"/>
      <c r="J439" s="141" t="s">
        <v>2045</v>
      </c>
      <c r="K439" s="115" t="s">
        <v>2046</v>
      </c>
      <c r="M439" s="141" t="s">
        <v>2374</v>
      </c>
      <c r="N439" s="142" t="s">
        <v>2375</v>
      </c>
      <c r="O439" s="143">
        <v>43138</v>
      </c>
      <c r="P439" s="139" t="s">
        <v>2376</v>
      </c>
    </row>
    <row r="440" spans="1:16" s="139" customFormat="1" x14ac:dyDescent="0.2">
      <c r="A440" s="134">
        <v>43155</v>
      </c>
      <c r="B440" s="135" t="s">
        <v>2377</v>
      </c>
      <c r="C440" s="136">
        <v>43155</v>
      </c>
      <c r="D440" s="135" t="s">
        <v>2378</v>
      </c>
      <c r="E440" s="137" t="s">
        <v>163</v>
      </c>
      <c r="F440" s="144">
        <v>395</v>
      </c>
      <c r="G440" s="139" t="s">
        <v>410</v>
      </c>
      <c r="H440" s="140" t="s">
        <v>2379</v>
      </c>
      <c r="I440" t="s">
        <v>2380</v>
      </c>
      <c r="J440" s="141" t="s">
        <v>2381</v>
      </c>
      <c r="K440" s="115" t="s">
        <v>2382</v>
      </c>
      <c r="L440" s="125" t="s">
        <v>2383</v>
      </c>
      <c r="M440" s="141" t="s">
        <v>2384</v>
      </c>
      <c r="N440" s="142" t="s">
        <v>2385</v>
      </c>
      <c r="O440" s="143">
        <v>43062</v>
      </c>
      <c r="P440" s="139" t="s">
        <v>2386</v>
      </c>
    </row>
    <row r="441" spans="1:16" s="139" customFormat="1" x14ac:dyDescent="0.2">
      <c r="A441" s="134">
        <v>43155</v>
      </c>
      <c r="B441" s="135"/>
      <c r="C441" s="136"/>
      <c r="D441" s="135"/>
      <c r="E441" s="137" t="s">
        <v>268</v>
      </c>
      <c r="F441" s="144"/>
      <c r="G441" s="139" t="s">
        <v>837</v>
      </c>
      <c r="H441" s="140" t="s">
        <v>2387</v>
      </c>
      <c r="I441"/>
      <c r="J441" s="141"/>
      <c r="K441" s="115" t="s">
        <v>2388</v>
      </c>
      <c r="L441" s="125"/>
      <c r="M441" s="141" t="s">
        <v>2389</v>
      </c>
      <c r="N441" s="142"/>
      <c r="O441" s="143">
        <v>43092</v>
      </c>
      <c r="P441" s="139" t="s">
        <v>622</v>
      </c>
    </row>
    <row r="442" spans="1:16" s="139" customFormat="1" x14ac:dyDescent="0.2">
      <c r="A442" s="134">
        <v>43160</v>
      </c>
      <c r="B442" s="135" t="s">
        <v>1684</v>
      </c>
      <c r="C442" s="136">
        <v>43162</v>
      </c>
      <c r="D442" s="135" t="s">
        <v>1684</v>
      </c>
      <c r="E442" s="137" t="s">
        <v>2341</v>
      </c>
      <c r="F442" s="144">
        <v>195</v>
      </c>
      <c r="G442" s="139" t="s">
        <v>410</v>
      </c>
      <c r="H442" s="140" t="s">
        <v>2390</v>
      </c>
      <c r="I442"/>
      <c r="J442" s="141"/>
      <c r="K442" s="115" t="s">
        <v>2391</v>
      </c>
      <c r="L442" s="125"/>
      <c r="M442" s="141" t="s">
        <v>2392</v>
      </c>
      <c r="N442" s="142" t="s">
        <v>2393</v>
      </c>
      <c r="O442" s="143">
        <v>43147</v>
      </c>
    </row>
    <row r="443" spans="1:16" s="139" customFormat="1" x14ac:dyDescent="0.2">
      <c r="A443" s="134">
        <v>43169</v>
      </c>
      <c r="B443" s="135" t="s">
        <v>1585</v>
      </c>
      <c r="C443" s="136">
        <v>43170</v>
      </c>
      <c r="D443" s="135" t="s">
        <v>1585</v>
      </c>
      <c r="E443" s="137" t="s">
        <v>1914</v>
      </c>
      <c r="F443" s="144">
        <v>495</v>
      </c>
      <c r="G443" s="139" t="s">
        <v>837</v>
      </c>
      <c r="H443" s="140" t="s">
        <v>2394</v>
      </c>
      <c r="I443" s="139" t="s">
        <v>2395</v>
      </c>
      <c r="J443" s="141" t="s">
        <v>2396</v>
      </c>
      <c r="K443" s="115" t="s">
        <v>2397</v>
      </c>
      <c r="M443" s="141" t="s">
        <v>2398</v>
      </c>
      <c r="N443" s="142" t="s">
        <v>2399</v>
      </c>
      <c r="O443" s="143">
        <v>43047</v>
      </c>
      <c r="P443" s="139" t="s">
        <v>2400</v>
      </c>
    </row>
    <row r="444" spans="1:16" s="139" customFormat="1" x14ac:dyDescent="0.2">
      <c r="A444" s="134">
        <v>43169</v>
      </c>
      <c r="B444" s="135" t="s">
        <v>1585</v>
      </c>
      <c r="C444" s="136">
        <v>43170</v>
      </c>
      <c r="D444" s="135" t="s">
        <v>1585</v>
      </c>
      <c r="E444" s="137" t="s">
        <v>234</v>
      </c>
      <c r="F444" s="144">
        <v>395</v>
      </c>
      <c r="G444" s="139" t="s">
        <v>837</v>
      </c>
      <c r="H444" s="140" t="s">
        <v>2394</v>
      </c>
      <c r="I444" s="139" t="s">
        <v>2401</v>
      </c>
      <c r="J444" s="172" t="s">
        <v>2402</v>
      </c>
      <c r="K444" s="115"/>
      <c r="M444" s="141"/>
      <c r="N444" s="142"/>
      <c r="O444" s="143"/>
    </row>
    <row r="445" spans="1:16" s="139" customFormat="1" x14ac:dyDescent="0.2">
      <c r="A445" s="134">
        <v>43182</v>
      </c>
      <c r="B445" s="135" t="s">
        <v>1669</v>
      </c>
      <c r="C445" s="136">
        <v>43184</v>
      </c>
      <c r="D445" s="135"/>
      <c r="E445" s="137" t="s">
        <v>1388</v>
      </c>
      <c r="F445" s="144">
        <v>150</v>
      </c>
      <c r="G445" s="139" t="s">
        <v>410</v>
      </c>
      <c r="H445" s="140" t="s">
        <v>2403</v>
      </c>
      <c r="J445" s="141" t="s">
        <v>2404</v>
      </c>
      <c r="K445" s="115" t="s">
        <v>2405</v>
      </c>
      <c r="M445" s="141" t="s">
        <v>2406</v>
      </c>
      <c r="N445" s="142" t="s">
        <v>2407</v>
      </c>
      <c r="O445" s="143">
        <v>43178</v>
      </c>
      <c r="P445" s="139" t="s">
        <v>2408</v>
      </c>
    </row>
    <row r="446" spans="1:16" s="139" customFormat="1" x14ac:dyDescent="0.2">
      <c r="A446" s="134">
        <v>43196</v>
      </c>
      <c r="B446" s="135" t="s">
        <v>1830</v>
      </c>
      <c r="C446" s="136">
        <v>43197</v>
      </c>
      <c r="D446" s="135" t="s">
        <v>1830</v>
      </c>
      <c r="E446" s="137" t="s">
        <v>163</v>
      </c>
      <c r="F446" s="144">
        <v>395</v>
      </c>
      <c r="G446" s="139" t="s">
        <v>410</v>
      </c>
      <c r="H446" s="140" t="s">
        <v>2044</v>
      </c>
      <c r="I446"/>
      <c r="J446" s="141" t="s">
        <v>2045</v>
      </c>
      <c r="K446" s="115" t="s">
        <v>2046</v>
      </c>
      <c r="M446" s="141" t="s">
        <v>2374</v>
      </c>
      <c r="N446" s="142" t="s">
        <v>2375</v>
      </c>
      <c r="O446" s="143">
        <v>43168</v>
      </c>
      <c r="P446" s="139" t="s">
        <v>2409</v>
      </c>
    </row>
    <row r="447" spans="1:16" s="139" customFormat="1" x14ac:dyDescent="0.2">
      <c r="A447" s="134">
        <v>43197</v>
      </c>
      <c r="B447" s="135" t="s">
        <v>1830</v>
      </c>
      <c r="C447" s="136">
        <v>43198</v>
      </c>
      <c r="D447" s="135" t="s">
        <v>1830</v>
      </c>
      <c r="E447" s="137" t="s">
        <v>228</v>
      </c>
      <c r="F447" s="138" t="s">
        <v>2410</v>
      </c>
      <c r="G447" s="139" t="s">
        <v>410</v>
      </c>
      <c r="H447" s="140" t="s">
        <v>2044</v>
      </c>
      <c r="I447"/>
      <c r="J447" s="141" t="s">
        <v>2045</v>
      </c>
      <c r="K447" s="115" t="s">
        <v>2046</v>
      </c>
      <c r="M447" s="141" t="s">
        <v>2374</v>
      </c>
      <c r="N447" s="142" t="s">
        <v>2375</v>
      </c>
      <c r="O447" s="143">
        <v>43168</v>
      </c>
      <c r="P447" s="139" t="s">
        <v>2411</v>
      </c>
    </row>
    <row r="448" spans="1:16" s="139" customFormat="1" x14ac:dyDescent="0.2">
      <c r="A448" s="134">
        <v>43218</v>
      </c>
      <c r="B448" s="135" t="s">
        <v>1610</v>
      </c>
      <c r="C448" s="136">
        <v>43219</v>
      </c>
      <c r="D448" s="135" t="s">
        <v>1585</v>
      </c>
      <c r="E448" s="137" t="s">
        <v>243</v>
      </c>
      <c r="F448" s="138">
        <v>550</v>
      </c>
      <c r="G448" s="139" t="s">
        <v>837</v>
      </c>
      <c r="H448" s="140" t="s">
        <v>2412</v>
      </c>
      <c r="I448"/>
      <c r="J448" s="141" t="s">
        <v>2413</v>
      </c>
      <c r="K448" s="115" t="s">
        <v>2414</v>
      </c>
      <c r="M448" s="170" t="s">
        <v>2415</v>
      </c>
      <c r="N448" s="142" t="s">
        <v>2416</v>
      </c>
      <c r="O448" s="143">
        <v>43208</v>
      </c>
      <c r="P448" s="139" t="s">
        <v>2417</v>
      </c>
    </row>
    <row r="449" spans="1:16" s="139" customFormat="1" x14ac:dyDescent="0.2">
      <c r="A449" s="134">
        <v>43218</v>
      </c>
      <c r="B449" s="135" t="s">
        <v>1610</v>
      </c>
      <c r="C449" s="136">
        <v>43219</v>
      </c>
      <c r="D449" s="135" t="s">
        <v>1585</v>
      </c>
      <c r="E449" s="137" t="s">
        <v>243</v>
      </c>
      <c r="F449" s="138"/>
      <c r="G449" s="139" t="s">
        <v>837</v>
      </c>
      <c r="H449" s="140"/>
      <c r="I449"/>
      <c r="J449" s="141"/>
      <c r="K449" s="115"/>
      <c r="M449" s="141"/>
      <c r="N449" s="142"/>
      <c r="O449" s="143"/>
    </row>
    <row r="450" spans="1:16" s="139" customFormat="1" x14ac:dyDescent="0.2">
      <c r="A450" s="134">
        <v>43223</v>
      </c>
      <c r="B450" s="135" t="s">
        <v>1693</v>
      </c>
      <c r="C450" s="136">
        <v>43226</v>
      </c>
      <c r="D450" s="135"/>
      <c r="E450" s="137" t="s">
        <v>163</v>
      </c>
      <c r="F450" s="138">
        <v>0</v>
      </c>
      <c r="G450" s="139" t="s">
        <v>410</v>
      </c>
      <c r="H450" s="140" t="s">
        <v>2418</v>
      </c>
      <c r="I450"/>
      <c r="J450" s="141"/>
      <c r="K450" s="115" t="s">
        <v>2419</v>
      </c>
      <c r="M450" s="141"/>
      <c r="N450" s="142"/>
      <c r="O450" s="143">
        <v>43203</v>
      </c>
      <c r="P450" s="139" t="s">
        <v>2420</v>
      </c>
    </row>
    <row r="451" spans="1:16" s="163" customFormat="1" ht="15.75" x14ac:dyDescent="0.25">
      <c r="A451" s="158" t="s">
        <v>2421</v>
      </c>
      <c r="B451" s="159"/>
      <c r="C451" s="160">
        <v>43234</v>
      </c>
      <c r="D451" s="159"/>
      <c r="E451" s="161" t="s">
        <v>2422</v>
      </c>
      <c r="F451" s="173">
        <v>73.75</v>
      </c>
      <c r="G451" s="163" t="s">
        <v>410</v>
      </c>
      <c r="H451" s="164" t="s">
        <v>2423</v>
      </c>
      <c r="I451" s="163" t="s">
        <v>2424</v>
      </c>
      <c r="J451" s="174">
        <v>21990141</v>
      </c>
      <c r="K451" s="165" t="s">
        <v>2425</v>
      </c>
      <c r="M451" s="166" t="s">
        <v>2426</v>
      </c>
      <c r="N451" s="167" t="s">
        <v>2427</v>
      </c>
      <c r="O451" s="168">
        <v>43228</v>
      </c>
      <c r="P451" s="163" t="s">
        <v>2428</v>
      </c>
    </row>
    <row r="452" spans="1:16" s="139" customFormat="1" x14ac:dyDescent="0.2">
      <c r="A452" s="134">
        <v>43267</v>
      </c>
      <c r="B452" s="135"/>
      <c r="C452" s="136">
        <v>43270</v>
      </c>
      <c r="D452" s="135"/>
      <c r="E452" s="137" t="s">
        <v>128</v>
      </c>
      <c r="F452" s="138">
        <v>295</v>
      </c>
      <c r="G452" s="139" t="s">
        <v>410</v>
      </c>
      <c r="H452" s="140" t="s">
        <v>2429</v>
      </c>
      <c r="I452" t="s">
        <v>2430</v>
      </c>
      <c r="J452" s="141" t="s">
        <v>2431</v>
      </c>
      <c r="K452" s="115" t="s">
        <v>2432</v>
      </c>
      <c r="M452" s="141" t="s">
        <v>2433</v>
      </c>
      <c r="N452" s="142" t="s">
        <v>2434</v>
      </c>
      <c r="O452" s="143">
        <v>43194</v>
      </c>
      <c r="P452" s="139" t="s">
        <v>2435</v>
      </c>
    </row>
    <row r="453" spans="1:16" s="139" customFormat="1" x14ac:dyDescent="0.2">
      <c r="A453" s="134">
        <v>43323</v>
      </c>
      <c r="B453" s="135" t="s">
        <v>1585</v>
      </c>
      <c r="C453" s="136">
        <v>43324</v>
      </c>
      <c r="D453" s="135"/>
      <c r="E453" s="137" t="s">
        <v>234</v>
      </c>
      <c r="F453" s="138">
        <v>345</v>
      </c>
      <c r="G453" s="139" t="s">
        <v>410</v>
      </c>
      <c r="H453" s="140" t="s">
        <v>2436</v>
      </c>
      <c r="I453"/>
      <c r="J453" s="141" t="s">
        <v>2437</v>
      </c>
      <c r="K453" s="115" t="s">
        <v>2438</v>
      </c>
      <c r="L453" s="139" t="s">
        <v>515</v>
      </c>
      <c r="M453" s="141" t="s">
        <v>2439</v>
      </c>
      <c r="N453" s="142" t="s">
        <v>2440</v>
      </c>
      <c r="O453" s="143">
        <v>43291</v>
      </c>
      <c r="P453" s="139" t="s">
        <v>622</v>
      </c>
    </row>
    <row r="454" spans="1:16" s="139" customFormat="1" x14ac:dyDescent="0.2">
      <c r="A454" s="134">
        <v>43337</v>
      </c>
      <c r="B454" s="135" t="s">
        <v>1583</v>
      </c>
      <c r="C454" s="136">
        <v>43338</v>
      </c>
      <c r="D454" s="135" t="s">
        <v>1583</v>
      </c>
      <c r="E454" s="137" t="s">
        <v>124</v>
      </c>
      <c r="F454" s="144">
        <v>395</v>
      </c>
      <c r="G454" s="139" t="s">
        <v>410</v>
      </c>
      <c r="H454" s="140" t="s">
        <v>2044</v>
      </c>
      <c r="I454"/>
      <c r="J454" s="141" t="s">
        <v>2045</v>
      </c>
      <c r="K454" s="115" t="s">
        <v>2046</v>
      </c>
      <c r="M454" s="141" t="s">
        <v>2374</v>
      </c>
      <c r="N454" s="142" t="s">
        <v>2375</v>
      </c>
      <c r="O454" s="143">
        <v>43335</v>
      </c>
      <c r="P454" s="139" t="s">
        <v>2441</v>
      </c>
    </row>
    <row r="455" spans="1:16" s="139" customFormat="1" x14ac:dyDescent="0.2">
      <c r="A455" s="134">
        <v>43344</v>
      </c>
      <c r="B455" s="135" t="s">
        <v>1583</v>
      </c>
      <c r="C455" s="136">
        <v>43345</v>
      </c>
      <c r="D455" s="135" t="s">
        <v>1583</v>
      </c>
      <c r="E455" s="137" t="s">
        <v>297</v>
      </c>
      <c r="F455" s="144">
        <v>350</v>
      </c>
      <c r="G455" s="139" t="s">
        <v>410</v>
      </c>
      <c r="H455" s="140" t="s">
        <v>2044</v>
      </c>
      <c r="I455"/>
      <c r="J455" s="141" t="s">
        <v>2045</v>
      </c>
      <c r="K455" s="115" t="s">
        <v>2046</v>
      </c>
      <c r="M455" s="141" t="s">
        <v>2374</v>
      </c>
      <c r="N455" s="142" t="s">
        <v>2375</v>
      </c>
      <c r="O455" s="143">
        <v>43340</v>
      </c>
      <c r="P455" s="139" t="s">
        <v>2442</v>
      </c>
    </row>
    <row r="456" spans="1:16" s="139" customFormat="1" x14ac:dyDescent="0.2">
      <c r="A456" s="134">
        <v>43344</v>
      </c>
      <c r="B456" s="135" t="s">
        <v>1684</v>
      </c>
      <c r="C456" s="136">
        <v>43344</v>
      </c>
      <c r="D456" s="135" t="s">
        <v>1650</v>
      </c>
      <c r="E456" s="137" t="s">
        <v>243</v>
      </c>
      <c r="F456" s="138">
        <v>550</v>
      </c>
      <c r="G456" s="139" t="s">
        <v>837</v>
      </c>
      <c r="H456" s="140" t="s">
        <v>2443</v>
      </c>
      <c r="I456"/>
      <c r="J456" s="141" t="s">
        <v>2444</v>
      </c>
      <c r="K456" s="115" t="s">
        <v>2445</v>
      </c>
      <c r="M456" s="175" t="s">
        <v>2446</v>
      </c>
      <c r="N456" s="142" t="s">
        <v>2447</v>
      </c>
      <c r="O456" s="143">
        <v>43272</v>
      </c>
    </row>
    <row r="457" spans="1:16" s="139" customFormat="1" x14ac:dyDescent="0.2">
      <c r="A457" s="134">
        <v>43344</v>
      </c>
      <c r="B457" s="135" t="s">
        <v>1684</v>
      </c>
      <c r="C457" s="136">
        <v>43344</v>
      </c>
      <c r="D457" s="135" t="s">
        <v>1650</v>
      </c>
      <c r="E457" s="137" t="s">
        <v>243</v>
      </c>
      <c r="F457" s="138"/>
      <c r="G457" s="139" t="s">
        <v>837</v>
      </c>
      <c r="H457" s="140"/>
      <c r="I457"/>
      <c r="J457" s="141"/>
      <c r="K457" s="115"/>
      <c r="M457" s="141"/>
      <c r="N457" s="142"/>
      <c r="O457" s="143"/>
    </row>
    <row r="458" spans="1:16" s="139" customFormat="1" ht="15" x14ac:dyDescent="0.25">
      <c r="A458" s="134">
        <v>43408</v>
      </c>
      <c r="B458" s="135" t="s">
        <v>1790</v>
      </c>
      <c r="C458" s="136">
        <v>43408</v>
      </c>
      <c r="D458" s="135" t="s">
        <v>1929</v>
      </c>
      <c r="E458" s="137" t="s">
        <v>144</v>
      </c>
      <c r="F458" s="138">
        <v>350</v>
      </c>
      <c r="G458" s="139" t="s">
        <v>410</v>
      </c>
      <c r="H458" s="140" t="s">
        <v>2448</v>
      </c>
      <c r="I458" t="s">
        <v>2449</v>
      </c>
      <c r="J458" s="157" t="s">
        <v>2450</v>
      </c>
      <c r="K458" s="115" t="s">
        <v>2451</v>
      </c>
      <c r="L458" s="139" t="s">
        <v>2452</v>
      </c>
      <c r="M458" s="141" t="s">
        <v>2453</v>
      </c>
      <c r="N458" s="142" t="s">
        <v>2454</v>
      </c>
      <c r="O458" s="143">
        <v>43348</v>
      </c>
      <c r="P458" s="139" t="s">
        <v>2455</v>
      </c>
    </row>
    <row r="459" spans="1:16" s="139" customFormat="1" x14ac:dyDescent="0.2">
      <c r="A459" s="134">
        <v>43428</v>
      </c>
      <c r="B459" s="135" t="s">
        <v>2289</v>
      </c>
      <c r="C459" s="136">
        <v>43429</v>
      </c>
      <c r="D459" s="135" t="s">
        <v>2289</v>
      </c>
      <c r="E459" s="137" t="s">
        <v>268</v>
      </c>
      <c r="F459" s="144">
        <v>195</v>
      </c>
      <c r="G459" s="139" t="s">
        <v>410</v>
      </c>
      <c r="H459" s="140" t="s">
        <v>2044</v>
      </c>
      <c r="I459"/>
      <c r="J459" s="141" t="s">
        <v>2045</v>
      </c>
      <c r="K459" s="115" t="s">
        <v>2046</v>
      </c>
      <c r="M459" s="141" t="s">
        <v>2374</v>
      </c>
      <c r="N459" s="142" t="s">
        <v>2375</v>
      </c>
      <c r="O459" s="143">
        <v>43425</v>
      </c>
      <c r="P459" s="139" t="s">
        <v>2456</v>
      </c>
    </row>
    <row r="460" spans="1:16" s="139" customFormat="1" ht="15" x14ac:dyDescent="0.25">
      <c r="A460" s="134">
        <v>43428</v>
      </c>
      <c r="B460" s="135" t="s">
        <v>2289</v>
      </c>
      <c r="C460" s="136">
        <v>43428</v>
      </c>
      <c r="D460" s="135"/>
      <c r="E460" s="137" t="s">
        <v>163</v>
      </c>
      <c r="F460" s="138">
        <v>395</v>
      </c>
      <c r="G460" s="139" t="s">
        <v>410</v>
      </c>
      <c r="H460" s="140" t="s">
        <v>2457</v>
      </c>
      <c r="I460"/>
      <c r="J460" s="157" t="s">
        <v>2458</v>
      </c>
      <c r="K460" s="115" t="s">
        <v>2459</v>
      </c>
      <c r="M460" s="141" t="s">
        <v>2460</v>
      </c>
      <c r="N460" s="142" t="s">
        <v>2461</v>
      </c>
      <c r="O460" s="143">
        <v>43368</v>
      </c>
      <c r="P460" s="139" t="s">
        <v>2462</v>
      </c>
    </row>
    <row r="461" spans="1:16" x14ac:dyDescent="0.2">
      <c r="A461" s="102">
        <v>43441</v>
      </c>
      <c r="B461" s="103" t="s">
        <v>1700</v>
      </c>
      <c r="C461" s="104">
        <v>43441</v>
      </c>
      <c r="E461" s="105" t="s">
        <v>1914</v>
      </c>
      <c r="F461" s="106">
        <v>550</v>
      </c>
      <c r="G461" t="s">
        <v>837</v>
      </c>
      <c r="H461" s="107" t="s">
        <v>2463</v>
      </c>
      <c r="J461" s="108" t="s">
        <v>2464</v>
      </c>
      <c r="M461" s="108" t="s">
        <v>2465</v>
      </c>
      <c r="O461" s="110">
        <v>43439</v>
      </c>
      <c r="P461" t="s">
        <v>2466</v>
      </c>
    </row>
    <row r="462" spans="1:16" x14ac:dyDescent="0.2">
      <c r="A462" s="102">
        <v>43477</v>
      </c>
      <c r="B462" s="103" t="s">
        <v>1610</v>
      </c>
      <c r="C462" s="104">
        <v>43478</v>
      </c>
      <c r="E462" s="105" t="s">
        <v>1914</v>
      </c>
      <c r="F462" s="106">
        <v>350</v>
      </c>
      <c r="G462" t="s">
        <v>410</v>
      </c>
      <c r="H462" s="107" t="s">
        <v>2467</v>
      </c>
      <c r="J462" s="108" t="s">
        <v>2468</v>
      </c>
      <c r="K462" s="115" t="s">
        <v>2469</v>
      </c>
      <c r="M462" s="108" t="s">
        <v>2470</v>
      </c>
      <c r="N462" s="109" t="s">
        <v>2471</v>
      </c>
      <c r="O462" s="110">
        <v>43470</v>
      </c>
      <c r="P462" t="s">
        <v>622</v>
      </c>
    </row>
    <row r="463" spans="1:16" s="139" customFormat="1" ht="15" x14ac:dyDescent="0.25">
      <c r="A463" s="134">
        <v>43477</v>
      </c>
      <c r="B463" s="135" t="s">
        <v>1585</v>
      </c>
      <c r="C463" s="136">
        <v>43478</v>
      </c>
      <c r="D463" s="135" t="s">
        <v>1585</v>
      </c>
      <c r="E463" s="137" t="s">
        <v>234</v>
      </c>
      <c r="F463" s="138">
        <v>345</v>
      </c>
      <c r="G463" s="139" t="s">
        <v>410</v>
      </c>
      <c r="H463" s="140" t="s">
        <v>2472</v>
      </c>
      <c r="I463"/>
      <c r="J463" s="157" t="s">
        <v>2473</v>
      </c>
      <c r="K463" s="115" t="s">
        <v>2474</v>
      </c>
      <c r="M463" s="141" t="s">
        <v>2475</v>
      </c>
      <c r="N463" s="142" t="s">
        <v>2476</v>
      </c>
      <c r="O463" s="143">
        <v>43416</v>
      </c>
      <c r="P463" s="139" t="s">
        <v>622</v>
      </c>
    </row>
    <row r="464" spans="1:16" s="139" customFormat="1" ht="15" x14ac:dyDescent="0.25">
      <c r="A464" s="134">
        <v>43477</v>
      </c>
      <c r="B464" s="135"/>
      <c r="C464" s="136">
        <v>43479</v>
      </c>
      <c r="D464" s="135"/>
      <c r="E464" s="137" t="s">
        <v>2274</v>
      </c>
      <c r="F464" s="138">
        <v>390</v>
      </c>
      <c r="G464" s="139" t="s">
        <v>410</v>
      </c>
      <c r="H464" s="140" t="s">
        <v>2477</v>
      </c>
      <c r="I464"/>
      <c r="J464" s="157" t="s">
        <v>2478</v>
      </c>
      <c r="K464" s="115" t="s">
        <v>2479</v>
      </c>
      <c r="M464" s="141"/>
      <c r="N464" s="142"/>
      <c r="O464" s="143">
        <v>43381</v>
      </c>
      <c r="P464" s="139" t="s">
        <v>2480</v>
      </c>
    </row>
    <row r="465" spans="1:16" s="139" customFormat="1" x14ac:dyDescent="0.2">
      <c r="A465" s="134">
        <v>43477</v>
      </c>
      <c r="B465" s="135" t="s">
        <v>1684</v>
      </c>
      <c r="C465" s="136">
        <v>43478</v>
      </c>
      <c r="D465" s="135" t="s">
        <v>1617</v>
      </c>
      <c r="E465" s="137" t="s">
        <v>268</v>
      </c>
      <c r="F465" s="138">
        <v>0</v>
      </c>
      <c r="G465" s="139" t="s">
        <v>410</v>
      </c>
      <c r="H465" s="140" t="s">
        <v>2481</v>
      </c>
      <c r="I465"/>
      <c r="J465" s="141" t="s">
        <v>2482</v>
      </c>
      <c r="K465" s="115" t="s">
        <v>2483</v>
      </c>
      <c r="M465" s="141"/>
      <c r="N465" s="142"/>
      <c r="O465" s="143">
        <v>43332</v>
      </c>
    </row>
    <row r="466" spans="1:16" s="139" customFormat="1" x14ac:dyDescent="0.2">
      <c r="A466" s="134">
        <v>43485</v>
      </c>
      <c r="B466" s="135" t="s">
        <v>1790</v>
      </c>
      <c r="C466" s="136">
        <v>43485</v>
      </c>
      <c r="D466" s="135"/>
      <c r="E466" s="137" t="s">
        <v>1914</v>
      </c>
      <c r="F466" s="138">
        <v>495</v>
      </c>
      <c r="G466" s="139" t="s">
        <v>410</v>
      </c>
      <c r="H466" s="140" t="s">
        <v>2484</v>
      </c>
      <c r="I466"/>
      <c r="J466" s="141"/>
      <c r="K466" s="115" t="s">
        <v>2485</v>
      </c>
      <c r="M466" s="141" t="s">
        <v>2486</v>
      </c>
      <c r="N466" s="142" t="s">
        <v>2487</v>
      </c>
      <c r="O466" s="143">
        <v>43473</v>
      </c>
    </row>
    <row r="467" spans="1:16" s="139" customFormat="1" x14ac:dyDescent="0.2">
      <c r="A467" s="134">
        <v>43491</v>
      </c>
      <c r="B467" s="135" t="s">
        <v>1610</v>
      </c>
      <c r="C467" s="136">
        <v>43127</v>
      </c>
      <c r="D467" s="135"/>
      <c r="E467" s="137" t="s">
        <v>163</v>
      </c>
      <c r="F467" s="138">
        <v>395</v>
      </c>
      <c r="G467" s="139" t="s">
        <v>410</v>
      </c>
      <c r="H467" s="140" t="s">
        <v>2488</v>
      </c>
      <c r="I467"/>
      <c r="J467" s="141"/>
      <c r="K467" s="115" t="s">
        <v>2489</v>
      </c>
      <c r="M467" s="141" t="s">
        <v>2490</v>
      </c>
      <c r="N467" s="142" t="s">
        <v>2491</v>
      </c>
      <c r="O467" s="143">
        <v>43353</v>
      </c>
      <c r="P467" s="139" t="s">
        <v>622</v>
      </c>
    </row>
    <row r="468" spans="1:16" s="139" customFormat="1" x14ac:dyDescent="0.2">
      <c r="A468" s="134">
        <v>43497</v>
      </c>
      <c r="B468" s="135" t="s">
        <v>1585</v>
      </c>
      <c r="C468" s="136">
        <v>43498</v>
      </c>
      <c r="D468" s="135"/>
      <c r="E468" s="137" t="s">
        <v>1029</v>
      </c>
      <c r="F468" s="138">
        <v>350</v>
      </c>
      <c r="G468" s="139" t="s">
        <v>837</v>
      </c>
      <c r="H468" s="140" t="s">
        <v>2492</v>
      </c>
      <c r="I468"/>
      <c r="J468" s="141" t="s">
        <v>2493</v>
      </c>
      <c r="K468" s="115" t="s">
        <v>2494</v>
      </c>
      <c r="M468" s="141" t="s">
        <v>2495</v>
      </c>
      <c r="N468" s="142" t="s">
        <v>2496</v>
      </c>
      <c r="O468" s="143">
        <v>43490</v>
      </c>
      <c r="P468" s="139" t="s">
        <v>2497</v>
      </c>
    </row>
    <row r="469" spans="1:16" s="139" customFormat="1" x14ac:dyDescent="0.2">
      <c r="A469" s="134">
        <v>43497</v>
      </c>
      <c r="B469" s="135" t="s">
        <v>1585</v>
      </c>
      <c r="C469" s="136">
        <v>43498</v>
      </c>
      <c r="D469" s="135"/>
      <c r="E469" s="137" t="s">
        <v>1029</v>
      </c>
      <c r="F469" s="138">
        <v>350</v>
      </c>
      <c r="G469" s="139" t="s">
        <v>837</v>
      </c>
      <c r="H469" s="140" t="s">
        <v>2492</v>
      </c>
      <c r="I469"/>
      <c r="J469" s="141" t="s">
        <v>2493</v>
      </c>
      <c r="K469" s="115" t="s">
        <v>2494</v>
      </c>
      <c r="M469" s="141"/>
      <c r="N469" s="142"/>
      <c r="O469" s="143">
        <v>43490</v>
      </c>
      <c r="P469" s="139" t="s">
        <v>2497</v>
      </c>
    </row>
    <row r="470" spans="1:16" s="139" customFormat="1" x14ac:dyDescent="0.2">
      <c r="A470" s="134">
        <v>43498</v>
      </c>
      <c r="B470" s="135" t="s">
        <v>1632</v>
      </c>
      <c r="C470" s="136">
        <v>43498</v>
      </c>
      <c r="D470" s="135" t="s">
        <v>1901</v>
      </c>
      <c r="E470" s="137" t="s">
        <v>163</v>
      </c>
      <c r="F470" s="138">
        <v>595</v>
      </c>
      <c r="G470" s="139" t="s">
        <v>410</v>
      </c>
      <c r="H470" s="140" t="s">
        <v>2498</v>
      </c>
      <c r="I470"/>
      <c r="J470" s="141" t="s">
        <v>2499</v>
      </c>
      <c r="K470" s="115" t="s">
        <v>2500</v>
      </c>
      <c r="M470" s="140" t="s">
        <v>2501</v>
      </c>
      <c r="N470" s="142" t="s">
        <v>2502</v>
      </c>
      <c r="O470" s="143">
        <v>43273</v>
      </c>
      <c r="P470" s="139" t="s">
        <v>2503</v>
      </c>
    </row>
    <row r="471" spans="1:16" s="139" customFormat="1" x14ac:dyDescent="0.2">
      <c r="A471" s="134">
        <v>43512</v>
      </c>
      <c r="B471" s="135" t="s">
        <v>2289</v>
      </c>
      <c r="C471" s="136">
        <v>43513</v>
      </c>
      <c r="D471" s="135" t="s">
        <v>2289</v>
      </c>
      <c r="E471" s="137" t="s">
        <v>144</v>
      </c>
      <c r="F471" s="144">
        <v>350</v>
      </c>
      <c r="G471" s="139" t="s">
        <v>410</v>
      </c>
      <c r="H471" s="140" t="s">
        <v>2044</v>
      </c>
      <c r="I471"/>
      <c r="J471" s="141" t="s">
        <v>2045</v>
      </c>
      <c r="K471" s="115" t="s">
        <v>2046</v>
      </c>
      <c r="M471" s="141" t="s">
        <v>2374</v>
      </c>
      <c r="N471" s="142" t="s">
        <v>2375</v>
      </c>
      <c r="O471" s="143">
        <v>43138</v>
      </c>
      <c r="P471" s="139" t="s">
        <v>2504</v>
      </c>
    </row>
    <row r="472" spans="1:16" s="163" customFormat="1" x14ac:dyDescent="0.2">
      <c r="A472" s="158">
        <v>43526</v>
      </c>
      <c r="B472" s="159" t="s">
        <v>1610</v>
      </c>
      <c r="C472" s="160">
        <v>43527</v>
      </c>
      <c r="D472" s="159" t="s">
        <v>1610</v>
      </c>
      <c r="E472" s="161" t="s">
        <v>163</v>
      </c>
      <c r="F472" s="162">
        <v>0</v>
      </c>
      <c r="G472" s="163" t="s">
        <v>410</v>
      </c>
      <c r="H472" s="164" t="s">
        <v>2505</v>
      </c>
      <c r="J472" s="166" t="s">
        <v>2506</v>
      </c>
      <c r="K472" s="165" t="s">
        <v>2507</v>
      </c>
      <c r="M472" s="166" t="s">
        <v>2508</v>
      </c>
      <c r="N472" s="167" t="s">
        <v>2509</v>
      </c>
      <c r="O472" s="168">
        <v>43525</v>
      </c>
      <c r="P472" s="163" t="s">
        <v>2510</v>
      </c>
    </row>
    <row r="473" spans="1:16" s="139" customFormat="1" x14ac:dyDescent="0.2">
      <c r="A473" s="134">
        <v>43532</v>
      </c>
      <c r="B473" s="135" t="s">
        <v>1693</v>
      </c>
      <c r="C473" s="136">
        <v>43533</v>
      </c>
      <c r="D473" s="135" t="s">
        <v>1610</v>
      </c>
      <c r="E473" s="137" t="s">
        <v>234</v>
      </c>
      <c r="F473" s="138">
        <v>345</v>
      </c>
      <c r="G473" s="139" t="s">
        <v>410</v>
      </c>
      <c r="H473" s="140" t="s">
        <v>2511</v>
      </c>
      <c r="I473"/>
      <c r="J473" s="141" t="s">
        <v>2512</v>
      </c>
      <c r="K473" s="115" t="s">
        <v>2513</v>
      </c>
      <c r="M473" s="140" t="s">
        <v>2514</v>
      </c>
      <c r="N473" s="142" t="s">
        <v>2515</v>
      </c>
      <c r="O473" s="143">
        <v>43418</v>
      </c>
      <c r="P473" s="139" t="s">
        <v>2516</v>
      </c>
    </row>
    <row r="474" spans="1:16" s="139" customFormat="1" x14ac:dyDescent="0.2">
      <c r="A474" s="134">
        <v>43535</v>
      </c>
      <c r="B474" s="135" t="s">
        <v>1610</v>
      </c>
      <c r="C474" s="136">
        <v>43537</v>
      </c>
      <c r="D474" s="135" t="s">
        <v>1610</v>
      </c>
      <c r="E474" s="137" t="s">
        <v>2422</v>
      </c>
      <c r="F474" s="138">
        <v>590</v>
      </c>
      <c r="G474" s="139" t="s">
        <v>837</v>
      </c>
      <c r="H474" s="140" t="s">
        <v>2517</v>
      </c>
      <c r="I474"/>
      <c r="J474" s="176" t="s">
        <v>2518</v>
      </c>
      <c r="K474" s="115" t="s">
        <v>2519</v>
      </c>
      <c r="M474" s="140" t="s">
        <v>2520</v>
      </c>
      <c r="N474" s="142" t="s">
        <v>2521</v>
      </c>
      <c r="O474" s="143">
        <v>43530</v>
      </c>
      <c r="P474" s="139" t="s">
        <v>2522</v>
      </c>
    </row>
    <row r="475" spans="1:16" s="139" customFormat="1" x14ac:dyDescent="0.2">
      <c r="A475" s="134">
        <v>43537</v>
      </c>
      <c r="B475" s="135" t="s">
        <v>1684</v>
      </c>
      <c r="C475" s="136">
        <v>43537</v>
      </c>
      <c r="D475" s="135" t="s">
        <v>1617</v>
      </c>
      <c r="E475" s="137" t="s">
        <v>914</v>
      </c>
      <c r="F475" s="138">
        <v>200</v>
      </c>
      <c r="G475" s="139" t="s">
        <v>837</v>
      </c>
      <c r="H475" s="140" t="s">
        <v>2517</v>
      </c>
      <c r="I475"/>
      <c r="J475" s="176" t="s">
        <v>2518</v>
      </c>
      <c r="K475" s="115" t="s">
        <v>2519</v>
      </c>
      <c r="M475" s="140" t="s">
        <v>2520</v>
      </c>
      <c r="N475" s="142" t="s">
        <v>2521</v>
      </c>
      <c r="O475" s="143">
        <v>43530</v>
      </c>
      <c r="P475" s="139" t="s">
        <v>2523</v>
      </c>
    </row>
    <row r="476" spans="1:16" s="139" customFormat="1" x14ac:dyDescent="0.2">
      <c r="A476" s="134">
        <v>43540</v>
      </c>
      <c r="B476" s="135" t="s">
        <v>1583</v>
      </c>
      <c r="C476" s="136">
        <v>43541</v>
      </c>
      <c r="D476" s="135" t="s">
        <v>1835</v>
      </c>
      <c r="E476" s="137" t="s">
        <v>163</v>
      </c>
      <c r="F476" s="144">
        <v>345</v>
      </c>
      <c r="G476" s="139" t="s">
        <v>410</v>
      </c>
      <c r="H476" s="140" t="s">
        <v>2023</v>
      </c>
      <c r="J476" s="141" t="s">
        <v>2524</v>
      </c>
      <c r="K476" s="115" t="s">
        <v>2025</v>
      </c>
      <c r="L476" s="139" t="s">
        <v>421</v>
      </c>
      <c r="M476" s="141" t="s">
        <v>2525</v>
      </c>
      <c r="N476" s="142" t="s">
        <v>2526</v>
      </c>
      <c r="O476" s="143">
        <v>42438</v>
      </c>
      <c r="P476" s="139" t="s">
        <v>2527</v>
      </c>
    </row>
    <row r="477" spans="1:16" s="139" customFormat="1" x14ac:dyDescent="0.2">
      <c r="A477" s="134">
        <v>43540</v>
      </c>
      <c r="B477" s="135" t="s">
        <v>1583</v>
      </c>
      <c r="C477" s="136">
        <v>43541</v>
      </c>
      <c r="D477" s="135" t="s">
        <v>1835</v>
      </c>
      <c r="E477" s="137" t="s">
        <v>234</v>
      </c>
      <c r="F477" s="144">
        <v>345</v>
      </c>
      <c r="G477" s="139" t="s">
        <v>410</v>
      </c>
      <c r="H477" s="140" t="s">
        <v>2528</v>
      </c>
      <c r="J477" s="141" t="s">
        <v>2529</v>
      </c>
      <c r="K477" s="115" t="s">
        <v>2530</v>
      </c>
      <c r="M477" s="141" t="s">
        <v>2531</v>
      </c>
      <c r="N477" s="142" t="s">
        <v>2532</v>
      </c>
      <c r="O477" s="143">
        <v>43540</v>
      </c>
    </row>
    <row r="478" spans="1:16" s="163" customFormat="1" x14ac:dyDescent="0.2">
      <c r="A478" s="158">
        <v>43547</v>
      </c>
      <c r="B478" s="159" t="s">
        <v>1632</v>
      </c>
      <c r="C478" s="160">
        <v>43548</v>
      </c>
      <c r="D478" s="159" t="s">
        <v>1585</v>
      </c>
      <c r="E478" s="161" t="s">
        <v>163</v>
      </c>
      <c r="F478" s="173">
        <v>395</v>
      </c>
      <c r="G478" s="163" t="s">
        <v>410</v>
      </c>
      <c r="H478" s="164" t="s">
        <v>2533</v>
      </c>
      <c r="J478" s="177" t="s">
        <v>2534</v>
      </c>
      <c r="K478" s="165" t="s">
        <v>2535</v>
      </c>
      <c r="M478" s="164" t="s">
        <v>2536</v>
      </c>
      <c r="N478" s="167" t="s">
        <v>2537</v>
      </c>
      <c r="O478" s="168">
        <v>43532</v>
      </c>
      <c r="P478" s="163" t="s">
        <v>2538</v>
      </c>
    </row>
    <row r="479" spans="1:16" s="139" customFormat="1" x14ac:dyDescent="0.2">
      <c r="A479" s="134">
        <v>43554</v>
      </c>
      <c r="B479" s="135" t="s">
        <v>1585</v>
      </c>
      <c r="C479" s="136">
        <v>43555</v>
      </c>
      <c r="D479" s="135"/>
      <c r="E479" s="137" t="s">
        <v>268</v>
      </c>
      <c r="F479" s="138">
        <v>195</v>
      </c>
      <c r="G479" s="139" t="s">
        <v>410</v>
      </c>
      <c r="H479" s="140" t="s">
        <v>2539</v>
      </c>
      <c r="I479" t="s">
        <v>1658</v>
      </c>
      <c r="J479" s="141" t="s">
        <v>2540</v>
      </c>
      <c r="K479" s="115" t="s">
        <v>2541</v>
      </c>
      <c r="M479" s="141" t="s">
        <v>2542</v>
      </c>
      <c r="N479" s="142" t="s">
        <v>2543</v>
      </c>
      <c r="O479" s="143">
        <v>43222</v>
      </c>
      <c r="P479" s="139" t="s">
        <v>2544</v>
      </c>
    </row>
    <row r="480" spans="1:16" s="139" customFormat="1" x14ac:dyDescent="0.2">
      <c r="A480" s="134">
        <v>43554</v>
      </c>
      <c r="B480" s="135" t="s">
        <v>1585</v>
      </c>
      <c r="C480" s="136">
        <v>43555</v>
      </c>
      <c r="D480" s="135"/>
      <c r="E480" s="137" t="s">
        <v>268</v>
      </c>
      <c r="F480" s="138">
        <v>195</v>
      </c>
      <c r="G480" s="139" t="s">
        <v>410</v>
      </c>
      <c r="H480" s="140" t="s">
        <v>2539</v>
      </c>
      <c r="I480"/>
      <c r="J480" s="141" t="s">
        <v>2540</v>
      </c>
      <c r="K480" s="115"/>
      <c r="M480" s="141"/>
      <c r="N480" s="142"/>
      <c r="O480" s="143">
        <v>43222</v>
      </c>
    </row>
    <row r="481" spans="1:16" s="139" customFormat="1" x14ac:dyDescent="0.2">
      <c r="A481" s="134">
        <v>43555</v>
      </c>
      <c r="B481" s="135" t="s">
        <v>1684</v>
      </c>
      <c r="C481" s="136">
        <v>43555</v>
      </c>
      <c r="D481" s="135" t="s">
        <v>1586</v>
      </c>
      <c r="E481" s="137" t="s">
        <v>797</v>
      </c>
      <c r="F481" s="138">
        <v>300</v>
      </c>
      <c r="G481" s="139" t="s">
        <v>410</v>
      </c>
      <c r="H481" s="140" t="s">
        <v>2545</v>
      </c>
      <c r="I481" t="s">
        <v>2546</v>
      </c>
      <c r="J481" s="141" t="s">
        <v>2547</v>
      </c>
      <c r="K481" s="115" t="s">
        <v>2548</v>
      </c>
      <c r="M481" s="141" t="s">
        <v>2549</v>
      </c>
      <c r="N481" s="142" t="s">
        <v>2550</v>
      </c>
      <c r="O481" s="143">
        <v>43524</v>
      </c>
      <c r="P481" s="139" t="s">
        <v>2551</v>
      </c>
    </row>
    <row r="482" spans="1:16" s="139" customFormat="1" x14ac:dyDescent="0.2">
      <c r="A482" s="134">
        <v>43575</v>
      </c>
      <c r="B482" s="135" t="s">
        <v>1585</v>
      </c>
      <c r="C482" s="136">
        <v>43576</v>
      </c>
      <c r="D482" s="135" t="s">
        <v>1585</v>
      </c>
      <c r="E482" s="137" t="s">
        <v>2011</v>
      </c>
      <c r="F482" s="138">
        <v>350</v>
      </c>
      <c r="G482" s="139" t="s">
        <v>410</v>
      </c>
      <c r="H482" s="140" t="s">
        <v>2552</v>
      </c>
      <c r="I482"/>
      <c r="J482" s="141" t="s">
        <v>2553</v>
      </c>
      <c r="K482" s="115" t="s">
        <v>2554</v>
      </c>
      <c r="M482" s="141" t="s">
        <v>2555</v>
      </c>
      <c r="N482" s="142" t="s">
        <v>2556</v>
      </c>
      <c r="O482" s="143">
        <v>43570</v>
      </c>
      <c r="P482" s="139" t="s">
        <v>2557</v>
      </c>
    </row>
    <row r="483" spans="1:16" x14ac:dyDescent="0.2">
      <c r="A483" s="134">
        <v>43581</v>
      </c>
      <c r="B483" s="103" t="s">
        <v>1586</v>
      </c>
      <c r="C483" s="104">
        <v>43583</v>
      </c>
      <c r="D483" s="103" t="s">
        <v>1586</v>
      </c>
      <c r="E483" s="105" t="s">
        <v>1388</v>
      </c>
      <c r="F483" s="106">
        <v>390</v>
      </c>
      <c r="G483" s="139" t="s">
        <v>410</v>
      </c>
      <c r="H483" s="107" t="s">
        <v>2558</v>
      </c>
      <c r="J483" s="108" t="s">
        <v>2559</v>
      </c>
      <c r="K483" s="115" t="s">
        <v>2560</v>
      </c>
      <c r="M483" s="178" t="s">
        <v>2561</v>
      </c>
      <c r="N483" s="109" t="s">
        <v>2562</v>
      </c>
      <c r="O483" s="110">
        <v>43578</v>
      </c>
      <c r="P483" s="139"/>
    </row>
    <row r="484" spans="1:16" x14ac:dyDescent="0.2">
      <c r="A484" s="134">
        <v>43582</v>
      </c>
      <c r="B484" s="103" t="s">
        <v>1593</v>
      </c>
      <c r="C484" s="104">
        <v>43217</v>
      </c>
      <c r="D484" s="103" t="s">
        <v>1650</v>
      </c>
      <c r="E484" s="105" t="s">
        <v>163</v>
      </c>
      <c r="F484" s="106">
        <v>695</v>
      </c>
      <c r="G484" s="139" t="s">
        <v>410</v>
      </c>
      <c r="H484" s="107" t="s">
        <v>2563</v>
      </c>
      <c r="K484" t="s">
        <v>2564</v>
      </c>
      <c r="M484" s="178" t="s">
        <v>2565</v>
      </c>
      <c r="N484" s="109" t="s">
        <v>2566</v>
      </c>
      <c r="O484" s="110">
        <v>43390</v>
      </c>
      <c r="P484" s="139" t="s">
        <v>2567</v>
      </c>
    </row>
    <row r="485" spans="1:16" x14ac:dyDescent="0.2">
      <c r="A485" s="134">
        <v>43586</v>
      </c>
      <c r="B485" s="103" t="s">
        <v>1585</v>
      </c>
      <c r="C485" s="104">
        <v>43588</v>
      </c>
      <c r="E485" s="105" t="s">
        <v>2341</v>
      </c>
      <c r="F485" s="106">
        <v>390</v>
      </c>
      <c r="G485" s="139" t="s">
        <v>410</v>
      </c>
      <c r="H485" s="107" t="s">
        <v>2568</v>
      </c>
      <c r="K485" s="115" t="s">
        <v>2569</v>
      </c>
      <c r="M485" s="178" t="s">
        <v>2570</v>
      </c>
      <c r="N485" s="109" t="s">
        <v>2571</v>
      </c>
      <c r="O485" s="110">
        <v>43614</v>
      </c>
      <c r="P485" s="139" t="s">
        <v>2295</v>
      </c>
    </row>
    <row r="486" spans="1:16" x14ac:dyDescent="0.2">
      <c r="A486" s="134">
        <v>43589</v>
      </c>
      <c r="B486" s="103" t="s">
        <v>1583</v>
      </c>
      <c r="C486" s="104">
        <v>43591</v>
      </c>
      <c r="D486" s="103" t="s">
        <v>1583</v>
      </c>
      <c r="E486" s="105" t="s">
        <v>797</v>
      </c>
      <c r="F486" s="106">
        <v>350</v>
      </c>
      <c r="G486" s="139" t="s">
        <v>410</v>
      </c>
      <c r="H486" s="107" t="s">
        <v>2572</v>
      </c>
      <c r="J486" s="108" t="s">
        <v>2573</v>
      </c>
      <c r="K486" s="115" t="s">
        <v>2574</v>
      </c>
      <c r="M486" s="178" t="s">
        <v>2575</v>
      </c>
      <c r="N486" s="109" t="s">
        <v>2576</v>
      </c>
      <c r="O486" s="110">
        <v>43586</v>
      </c>
      <c r="P486" s="139" t="s">
        <v>2577</v>
      </c>
    </row>
    <row r="487" spans="1:16" s="139" customFormat="1" x14ac:dyDescent="0.2">
      <c r="A487" s="134">
        <v>43631</v>
      </c>
      <c r="B487" s="135" t="s">
        <v>1583</v>
      </c>
      <c r="C487" s="136">
        <v>43632</v>
      </c>
      <c r="D487" s="135" t="s">
        <v>1583</v>
      </c>
      <c r="E487" s="137" t="s">
        <v>268</v>
      </c>
      <c r="F487" s="144">
        <v>195</v>
      </c>
      <c r="G487" s="139" t="s">
        <v>410</v>
      </c>
      <c r="H487" s="140" t="s">
        <v>2044</v>
      </c>
      <c r="I487"/>
      <c r="J487" s="141" t="s">
        <v>2045</v>
      </c>
      <c r="K487" s="115" t="s">
        <v>2046</v>
      </c>
      <c r="M487" s="141" t="s">
        <v>2374</v>
      </c>
      <c r="N487" s="142" t="s">
        <v>2375</v>
      </c>
      <c r="O487" s="143">
        <v>43608</v>
      </c>
      <c r="P487" s="139" t="s">
        <v>2578</v>
      </c>
    </row>
    <row r="488" spans="1:16" s="139" customFormat="1" ht="15" x14ac:dyDescent="0.25">
      <c r="A488" s="134">
        <v>43658</v>
      </c>
      <c r="B488" s="135" t="s">
        <v>1617</v>
      </c>
      <c r="C488" s="136">
        <v>43659</v>
      </c>
      <c r="D488" s="135" t="s">
        <v>1617</v>
      </c>
      <c r="E488" s="137" t="s">
        <v>234</v>
      </c>
      <c r="F488" s="138">
        <v>345</v>
      </c>
      <c r="G488" s="139" t="s">
        <v>410</v>
      </c>
      <c r="H488" s="140" t="s">
        <v>2579</v>
      </c>
      <c r="I488" t="s">
        <v>2580</v>
      </c>
      <c r="J488" s="157" t="s">
        <v>649</v>
      </c>
      <c r="K488" s="115" t="s">
        <v>2581</v>
      </c>
      <c r="M488" s="141" t="s">
        <v>2582</v>
      </c>
      <c r="N488" s="142" t="s">
        <v>2583</v>
      </c>
      <c r="O488" s="143">
        <v>43494</v>
      </c>
      <c r="P488" s="139" t="s">
        <v>2584</v>
      </c>
    </row>
    <row r="489" spans="1:16" s="139" customFormat="1" ht="15" x14ac:dyDescent="0.25">
      <c r="A489" s="134">
        <v>43697</v>
      </c>
      <c r="B489" s="135" t="s">
        <v>1632</v>
      </c>
      <c r="C489" s="136">
        <v>43697</v>
      </c>
      <c r="D489" s="135" t="s">
        <v>2367</v>
      </c>
      <c r="E489" s="137" t="s">
        <v>1388</v>
      </c>
      <c r="F489" s="138">
        <v>195</v>
      </c>
      <c r="G489" s="139" t="s">
        <v>410</v>
      </c>
      <c r="H489" s="140" t="s">
        <v>2585</v>
      </c>
      <c r="I489" t="s">
        <v>2586</v>
      </c>
      <c r="J489" s="157" t="s">
        <v>2587</v>
      </c>
      <c r="K489" s="115" t="s">
        <v>2588</v>
      </c>
      <c r="M489" s="141" t="s">
        <v>2589</v>
      </c>
      <c r="N489" s="142" t="s">
        <v>2590</v>
      </c>
      <c r="O489" s="143">
        <v>43510</v>
      </c>
      <c r="P489" s="139" t="s">
        <v>2591</v>
      </c>
    </row>
    <row r="490" spans="1:16" s="139" customFormat="1" x14ac:dyDescent="0.2">
      <c r="A490" s="134">
        <v>43715</v>
      </c>
      <c r="B490" s="135" t="s">
        <v>2289</v>
      </c>
      <c r="C490" s="136">
        <v>43716</v>
      </c>
      <c r="D490" s="135" t="s">
        <v>1583</v>
      </c>
      <c r="E490" s="137" t="s">
        <v>128</v>
      </c>
      <c r="F490" s="144">
        <v>0</v>
      </c>
      <c r="G490" s="139" t="s">
        <v>410</v>
      </c>
      <c r="H490" s="140" t="s">
        <v>2044</v>
      </c>
      <c r="I490"/>
      <c r="J490" s="141" t="s">
        <v>2045</v>
      </c>
      <c r="K490" s="115" t="s">
        <v>2046</v>
      </c>
      <c r="M490" s="141" t="s">
        <v>2374</v>
      </c>
      <c r="N490" s="142" t="s">
        <v>2375</v>
      </c>
      <c r="O490" s="143">
        <v>43608</v>
      </c>
      <c r="P490" s="139" t="s">
        <v>2592</v>
      </c>
    </row>
    <row r="491" spans="1:16" x14ac:dyDescent="0.2">
      <c r="A491" s="102">
        <v>43785</v>
      </c>
      <c r="B491" s="103" t="s">
        <v>1585</v>
      </c>
      <c r="C491" s="104">
        <v>43786</v>
      </c>
      <c r="D491" s="103" t="s">
        <v>1583</v>
      </c>
      <c r="E491" s="105" t="s">
        <v>2274</v>
      </c>
      <c r="F491" s="106">
        <v>195</v>
      </c>
      <c r="G491" s="139" t="s">
        <v>410</v>
      </c>
      <c r="H491" s="107" t="s">
        <v>2593</v>
      </c>
      <c r="I491" t="s">
        <v>2594</v>
      </c>
      <c r="J491" s="108" t="s">
        <v>2595</v>
      </c>
      <c r="K491" s="115" t="s">
        <v>2596</v>
      </c>
      <c r="M491" s="108" t="s">
        <v>2597</v>
      </c>
      <c r="N491" s="109" t="s">
        <v>2598</v>
      </c>
      <c r="O491" s="110">
        <v>43745</v>
      </c>
      <c r="P491" s="139" t="s">
        <v>2599</v>
      </c>
    </row>
    <row r="492" spans="1:16" x14ac:dyDescent="0.2">
      <c r="A492" s="102">
        <v>43799</v>
      </c>
      <c r="B492" s="103" t="s">
        <v>1617</v>
      </c>
      <c r="C492" s="104">
        <v>43800</v>
      </c>
      <c r="D492" s="103" t="s">
        <v>1617</v>
      </c>
      <c r="E492" s="105" t="s">
        <v>2341</v>
      </c>
      <c r="F492" s="106">
        <v>295</v>
      </c>
      <c r="G492" s="139" t="s">
        <v>410</v>
      </c>
      <c r="H492" s="107" t="s">
        <v>2600</v>
      </c>
      <c r="J492" s="108" t="s">
        <v>2601</v>
      </c>
      <c r="K492" s="115" t="s">
        <v>2602</v>
      </c>
      <c r="M492" s="108" t="s">
        <v>2603</v>
      </c>
      <c r="O492" s="110">
        <v>43798</v>
      </c>
      <c r="P492" s="139"/>
    </row>
    <row r="493" spans="1:16" x14ac:dyDescent="0.2">
      <c r="A493" s="102">
        <v>43799</v>
      </c>
      <c r="B493" s="103" t="s">
        <v>1585</v>
      </c>
      <c r="C493" s="104">
        <v>43801</v>
      </c>
      <c r="D493" s="103" t="s">
        <v>1585</v>
      </c>
      <c r="E493" s="105" t="s">
        <v>2604</v>
      </c>
      <c r="F493" s="106">
        <v>800</v>
      </c>
      <c r="H493" s="107" t="s">
        <v>2605</v>
      </c>
      <c r="J493" s="108" t="s">
        <v>2606</v>
      </c>
      <c r="K493" s="115" t="s">
        <v>2607</v>
      </c>
      <c r="M493" s="108" t="s">
        <v>2608</v>
      </c>
      <c r="N493" s="109" t="s">
        <v>2609</v>
      </c>
      <c r="O493" s="110">
        <v>43584</v>
      </c>
      <c r="P493" t="s">
        <v>2610</v>
      </c>
    </row>
    <row r="494" spans="1:16" x14ac:dyDescent="0.2">
      <c r="A494" s="102">
        <v>43799</v>
      </c>
      <c r="B494" s="103" t="s">
        <v>1585</v>
      </c>
      <c r="C494" s="104">
        <v>43801</v>
      </c>
      <c r="D494" s="103" t="s">
        <v>1585</v>
      </c>
      <c r="E494" s="105" t="s">
        <v>243</v>
      </c>
      <c r="F494" s="106" t="s">
        <v>2611</v>
      </c>
      <c r="H494" s="107" t="s">
        <v>2605</v>
      </c>
      <c r="K494" s="115" t="s">
        <v>2607</v>
      </c>
      <c r="O494" s="110">
        <v>43584</v>
      </c>
      <c r="P494" t="s">
        <v>2612</v>
      </c>
    </row>
    <row r="495" spans="1:16" x14ac:dyDescent="0.2">
      <c r="A495" s="102">
        <v>43799</v>
      </c>
      <c r="B495" s="103" t="s">
        <v>1585</v>
      </c>
      <c r="C495" s="104">
        <v>43801</v>
      </c>
      <c r="D495" s="103" t="s">
        <v>1585</v>
      </c>
      <c r="E495" s="105" t="s">
        <v>2613</v>
      </c>
      <c r="H495" s="107" t="s">
        <v>2605</v>
      </c>
      <c r="K495" s="115" t="s">
        <v>2607</v>
      </c>
      <c r="O495" s="110">
        <v>43584</v>
      </c>
    </row>
    <row r="496" spans="1:16" x14ac:dyDescent="0.2">
      <c r="A496" s="102">
        <v>43840</v>
      </c>
      <c r="B496" s="103" t="s">
        <v>1583</v>
      </c>
      <c r="C496" s="104">
        <v>43840</v>
      </c>
      <c r="D496" s="103" t="s">
        <v>1650</v>
      </c>
      <c r="E496" s="105" t="s">
        <v>163</v>
      </c>
      <c r="F496" s="106">
        <v>375</v>
      </c>
      <c r="G496" t="s">
        <v>410</v>
      </c>
      <c r="H496" s="107" t="s">
        <v>2614</v>
      </c>
      <c r="J496" s="108" t="s">
        <v>2615</v>
      </c>
      <c r="K496" s="115" t="s">
        <v>2616</v>
      </c>
      <c r="M496" s="108" t="s">
        <v>2617</v>
      </c>
      <c r="N496" s="109" t="s">
        <v>2618</v>
      </c>
      <c r="O496" s="110">
        <v>43836</v>
      </c>
      <c r="P496" t="s">
        <v>2619</v>
      </c>
    </row>
    <row r="497" spans="1:16" x14ac:dyDescent="0.2">
      <c r="A497" s="102">
        <v>43842</v>
      </c>
      <c r="B497" s="103" t="s">
        <v>1585</v>
      </c>
      <c r="C497" s="104">
        <v>43478</v>
      </c>
      <c r="E497" s="105" t="s">
        <v>250</v>
      </c>
      <c r="F497" s="106">
        <v>345</v>
      </c>
      <c r="G497" t="s">
        <v>410</v>
      </c>
      <c r="H497" s="107" t="s">
        <v>2620</v>
      </c>
      <c r="J497" s="108" t="s">
        <v>2621</v>
      </c>
      <c r="K497" s="115" t="s">
        <v>2622</v>
      </c>
      <c r="M497" s="108" t="s">
        <v>2623</v>
      </c>
      <c r="N497" s="109" t="s">
        <v>2624</v>
      </c>
      <c r="O497" s="110">
        <v>43784</v>
      </c>
      <c r="P497" t="s">
        <v>770</v>
      </c>
    </row>
    <row r="498" spans="1:16" x14ac:dyDescent="0.2">
      <c r="A498" s="102">
        <v>43883</v>
      </c>
      <c r="B498" s="103" t="s">
        <v>1610</v>
      </c>
      <c r="C498" s="104">
        <v>43884</v>
      </c>
      <c r="D498" s="103" t="s">
        <v>1610</v>
      </c>
      <c r="E498" s="105" t="s">
        <v>2625</v>
      </c>
      <c r="F498" s="106">
        <v>295</v>
      </c>
      <c r="G498" t="s">
        <v>837</v>
      </c>
      <c r="H498" s="107" t="s">
        <v>2626</v>
      </c>
      <c r="J498" s="108" t="s">
        <v>2627</v>
      </c>
      <c r="K498" s="115" t="s">
        <v>2628</v>
      </c>
      <c r="L498" t="s">
        <v>2452</v>
      </c>
      <c r="M498" s="108" t="s">
        <v>2629</v>
      </c>
      <c r="N498" s="109" t="s">
        <v>2630</v>
      </c>
      <c r="O498" s="110">
        <v>43843</v>
      </c>
      <c r="P498" t="s">
        <v>2631</v>
      </c>
    </row>
    <row r="499" spans="1:16" x14ac:dyDescent="0.2">
      <c r="A499" s="102">
        <v>43892</v>
      </c>
      <c r="B499" s="103" t="s">
        <v>2289</v>
      </c>
      <c r="C499" s="104">
        <v>43892</v>
      </c>
      <c r="D499" s="103" t="s">
        <v>1586</v>
      </c>
      <c r="E499" s="105" t="s">
        <v>234</v>
      </c>
      <c r="F499" s="106">
        <v>345</v>
      </c>
      <c r="G499" t="s">
        <v>410</v>
      </c>
      <c r="H499" s="107" t="s">
        <v>2632</v>
      </c>
      <c r="I499" t="s">
        <v>2633</v>
      </c>
      <c r="J499" s="108" t="s">
        <v>2634</v>
      </c>
      <c r="K499" s="115" t="s">
        <v>2635</v>
      </c>
      <c r="O499" s="110">
        <v>43853</v>
      </c>
      <c r="P499" t="s">
        <v>2636</v>
      </c>
    </row>
    <row r="500" spans="1:16" x14ac:dyDescent="0.2">
      <c r="A500" s="102">
        <v>43904</v>
      </c>
      <c r="B500" s="103" t="s">
        <v>1662</v>
      </c>
      <c r="C500" s="104">
        <v>43905</v>
      </c>
      <c r="E500" s="105" t="s">
        <v>234</v>
      </c>
      <c r="F500" s="106">
        <v>345</v>
      </c>
      <c r="G500" t="s">
        <v>410</v>
      </c>
      <c r="H500" s="107" t="s">
        <v>2637</v>
      </c>
      <c r="I500" t="s">
        <v>2638</v>
      </c>
      <c r="J500" s="108" t="s">
        <v>2639</v>
      </c>
      <c r="K500" s="115" t="s">
        <v>2640</v>
      </c>
      <c r="L500" t="s">
        <v>421</v>
      </c>
      <c r="M500" s="108" t="s">
        <v>2641</v>
      </c>
      <c r="N500" s="109" t="s">
        <v>2642</v>
      </c>
      <c r="O500" s="110">
        <v>43773</v>
      </c>
      <c r="P500" t="s">
        <v>2643</v>
      </c>
    </row>
    <row r="501" spans="1:16" s="139" customFormat="1" x14ac:dyDescent="0.2">
      <c r="A501" s="134">
        <v>43911</v>
      </c>
      <c r="B501" s="135" t="s">
        <v>1583</v>
      </c>
      <c r="C501" s="136">
        <v>43912</v>
      </c>
      <c r="D501" s="135" t="s">
        <v>649</v>
      </c>
      <c r="E501" s="137" t="s">
        <v>163</v>
      </c>
      <c r="F501" s="144">
        <v>395</v>
      </c>
      <c r="G501" s="139" t="s">
        <v>410</v>
      </c>
      <c r="H501" s="140" t="s">
        <v>2044</v>
      </c>
      <c r="I501"/>
      <c r="J501" s="141" t="s">
        <v>2045</v>
      </c>
      <c r="K501" s="115" t="s">
        <v>2046</v>
      </c>
      <c r="M501" s="141" t="s">
        <v>2374</v>
      </c>
      <c r="N501" s="142" t="s">
        <v>2375</v>
      </c>
      <c r="O501" s="143">
        <v>43608</v>
      </c>
      <c r="P501" s="139" t="s">
        <v>2441</v>
      </c>
    </row>
    <row r="502" spans="1:16" x14ac:dyDescent="0.2">
      <c r="A502" s="102">
        <v>43981</v>
      </c>
      <c r="B502" s="103" t="s">
        <v>1583</v>
      </c>
      <c r="C502" s="104">
        <v>43981</v>
      </c>
      <c r="D502" s="103" t="s">
        <v>649</v>
      </c>
      <c r="E502" s="105" t="s">
        <v>163</v>
      </c>
      <c r="F502" s="131" t="s">
        <v>1730</v>
      </c>
      <c r="G502" t="s">
        <v>410</v>
      </c>
      <c r="H502" s="107" t="s">
        <v>2644</v>
      </c>
      <c r="J502" s="108" t="s">
        <v>2645</v>
      </c>
      <c r="K502" s="115" t="s">
        <v>2646</v>
      </c>
      <c r="M502" s="108" t="s">
        <v>649</v>
      </c>
      <c r="N502" s="109" t="s">
        <v>649</v>
      </c>
      <c r="O502" s="110">
        <v>43908</v>
      </c>
      <c r="P502" s="139" t="s">
        <v>2647</v>
      </c>
    </row>
    <row r="503" spans="1:16" x14ac:dyDescent="0.2">
      <c r="A503" s="102">
        <v>44017</v>
      </c>
      <c r="C503" s="104">
        <v>44018</v>
      </c>
      <c r="E503" s="105" t="s">
        <v>163</v>
      </c>
      <c r="F503" s="131">
        <v>395</v>
      </c>
      <c r="G503" t="s">
        <v>837</v>
      </c>
      <c r="H503" s="107" t="s">
        <v>2648</v>
      </c>
      <c r="J503" s="108" t="s">
        <v>2649</v>
      </c>
      <c r="K503" s="115" t="s">
        <v>2650</v>
      </c>
      <c r="M503" s="108" t="s">
        <v>2651</v>
      </c>
      <c r="N503" s="109" t="s">
        <v>2652</v>
      </c>
      <c r="O503" s="110">
        <v>43977</v>
      </c>
      <c r="P503" s="139"/>
    </row>
    <row r="504" spans="1:16" x14ac:dyDescent="0.2">
      <c r="A504" s="102">
        <v>44080</v>
      </c>
      <c r="B504" s="103" t="s">
        <v>1684</v>
      </c>
      <c r="C504" s="104">
        <v>44081</v>
      </c>
      <c r="E504" s="105" t="s">
        <v>163</v>
      </c>
      <c r="F504" s="131">
        <v>395</v>
      </c>
      <c r="G504" t="s">
        <v>837</v>
      </c>
      <c r="H504" s="107" t="s">
        <v>2653</v>
      </c>
      <c r="J504" s="108" t="s">
        <v>2654</v>
      </c>
      <c r="K504" s="115" t="s">
        <v>2655</v>
      </c>
      <c r="L504" t="s">
        <v>2452</v>
      </c>
      <c r="M504" s="108" t="s">
        <v>2656</v>
      </c>
      <c r="N504" s="109" t="s">
        <v>2657</v>
      </c>
      <c r="O504" s="110">
        <v>44077</v>
      </c>
      <c r="P504" s="139" t="s">
        <v>2658</v>
      </c>
    </row>
    <row r="505" spans="1:16" x14ac:dyDescent="0.2">
      <c r="A505" s="102">
        <v>44093</v>
      </c>
      <c r="B505" s="103" t="s">
        <v>1583</v>
      </c>
      <c r="C505" s="104">
        <v>44093</v>
      </c>
      <c r="D505" s="103" t="s">
        <v>1700</v>
      </c>
      <c r="E505" s="105" t="s">
        <v>234</v>
      </c>
      <c r="F505" s="131">
        <v>345</v>
      </c>
      <c r="G505" t="s">
        <v>837</v>
      </c>
      <c r="H505" s="107" t="s">
        <v>2659</v>
      </c>
      <c r="J505" s="108" t="s">
        <v>2660</v>
      </c>
      <c r="K505" s="115" t="s">
        <v>2661</v>
      </c>
      <c r="M505" s="108" t="s">
        <v>2662</v>
      </c>
      <c r="N505" s="109" t="s">
        <v>2663</v>
      </c>
      <c r="O505" s="110">
        <v>44033</v>
      </c>
      <c r="P505" s="139"/>
    </row>
    <row r="506" spans="1:16" x14ac:dyDescent="0.2">
      <c r="A506" s="102">
        <v>44128</v>
      </c>
      <c r="B506" s="103" t="s">
        <v>1790</v>
      </c>
      <c r="C506" s="104">
        <v>44128</v>
      </c>
      <c r="E506" s="105" t="s">
        <v>1182</v>
      </c>
      <c r="F506" s="131">
        <v>200</v>
      </c>
      <c r="G506" t="s">
        <v>837</v>
      </c>
      <c r="H506" s="107" t="s">
        <v>2664</v>
      </c>
      <c r="J506" s="108" t="s">
        <v>2665</v>
      </c>
      <c r="K506" s="115" t="s">
        <v>2666</v>
      </c>
      <c r="M506" s="108" t="s">
        <v>2667</v>
      </c>
      <c r="N506" s="109" t="s">
        <v>2668</v>
      </c>
      <c r="O506" s="110">
        <v>44120</v>
      </c>
      <c r="P506" s="139" t="s">
        <v>2669</v>
      </c>
    </row>
    <row r="507" spans="1:16" x14ac:dyDescent="0.2">
      <c r="A507" s="102">
        <v>44128</v>
      </c>
      <c r="B507" s="103" t="s">
        <v>1790</v>
      </c>
      <c r="C507" s="104">
        <v>44128</v>
      </c>
      <c r="E507" s="105" t="s">
        <v>2670</v>
      </c>
      <c r="F507" s="131">
        <v>200</v>
      </c>
      <c r="G507" t="s">
        <v>837</v>
      </c>
      <c r="H507" s="107" t="s">
        <v>2664</v>
      </c>
      <c r="J507" s="108" t="s">
        <v>2665</v>
      </c>
      <c r="K507" s="115" t="s">
        <v>2666</v>
      </c>
      <c r="O507" s="110">
        <v>44120</v>
      </c>
      <c r="P507" s="139"/>
    </row>
    <row r="508" spans="1:16" x14ac:dyDescent="0.2">
      <c r="A508" s="102">
        <v>44129</v>
      </c>
      <c r="B508" s="103" t="s">
        <v>1610</v>
      </c>
      <c r="C508" s="104">
        <v>44130</v>
      </c>
      <c r="E508" s="105" t="s">
        <v>1914</v>
      </c>
      <c r="F508" s="131">
        <v>350</v>
      </c>
      <c r="G508" t="s">
        <v>410</v>
      </c>
      <c r="H508" s="107" t="s">
        <v>2671</v>
      </c>
      <c r="J508" s="108" t="s">
        <v>2672</v>
      </c>
      <c r="K508" s="115" t="s">
        <v>2673</v>
      </c>
      <c r="M508" s="108" t="s">
        <v>2674</v>
      </c>
      <c r="N508" s="109" t="s">
        <v>2675</v>
      </c>
      <c r="O508" s="110">
        <v>44120</v>
      </c>
      <c r="P508" s="139" t="s">
        <v>1900</v>
      </c>
    </row>
    <row r="509" spans="1:16" x14ac:dyDescent="0.2">
      <c r="A509" s="102">
        <v>44136</v>
      </c>
      <c r="B509" s="103" t="s">
        <v>1632</v>
      </c>
      <c r="C509" s="104">
        <v>44136</v>
      </c>
      <c r="D509" s="103" t="s">
        <v>1650</v>
      </c>
      <c r="E509" s="105" t="s">
        <v>163</v>
      </c>
      <c r="F509" s="131">
        <v>395</v>
      </c>
      <c r="G509" t="s">
        <v>410</v>
      </c>
      <c r="H509" s="107" t="s">
        <v>2676</v>
      </c>
      <c r="J509" s="108" t="s">
        <v>2677</v>
      </c>
      <c r="K509" s="115" t="s">
        <v>2678</v>
      </c>
      <c r="M509" s="108" t="s">
        <v>2679</v>
      </c>
      <c r="N509" s="109" t="s">
        <v>2680</v>
      </c>
      <c r="O509" s="110">
        <v>44132</v>
      </c>
      <c r="P509" s="139" t="s">
        <v>2681</v>
      </c>
    </row>
    <row r="510" spans="1:16" x14ac:dyDescent="0.2">
      <c r="A510" s="102">
        <v>44142</v>
      </c>
      <c r="B510" s="103" t="s">
        <v>1790</v>
      </c>
      <c r="C510" s="104">
        <v>44143</v>
      </c>
      <c r="D510" s="103" t="s">
        <v>1693</v>
      </c>
      <c r="E510" s="105" t="s">
        <v>163</v>
      </c>
      <c r="F510" s="131">
        <v>345</v>
      </c>
      <c r="G510" t="s">
        <v>410</v>
      </c>
      <c r="H510" s="107" t="s">
        <v>2682</v>
      </c>
      <c r="I510" t="s">
        <v>2683</v>
      </c>
      <c r="K510" s="115" t="s">
        <v>2684</v>
      </c>
      <c r="M510" s="108" t="s">
        <v>2685</v>
      </c>
      <c r="N510" s="109" t="s">
        <v>2686</v>
      </c>
      <c r="O510" s="110">
        <v>44131</v>
      </c>
      <c r="P510" s="139" t="s">
        <v>2687</v>
      </c>
    </row>
    <row r="511" spans="1:16" x14ac:dyDescent="0.2">
      <c r="A511" s="102">
        <v>44152</v>
      </c>
      <c r="B511" s="103" t="s">
        <v>2688</v>
      </c>
      <c r="C511" s="104">
        <v>44152</v>
      </c>
      <c r="E511" s="105" t="s">
        <v>124</v>
      </c>
      <c r="F511" s="131">
        <v>395</v>
      </c>
      <c r="G511" t="s">
        <v>410</v>
      </c>
      <c r="H511" s="107" t="s">
        <v>2689</v>
      </c>
      <c r="J511" s="108" t="s">
        <v>2690</v>
      </c>
      <c r="K511" s="115" t="s">
        <v>2691</v>
      </c>
      <c r="M511" s="108" t="s">
        <v>2692</v>
      </c>
      <c r="N511" s="109" t="s">
        <v>2693</v>
      </c>
      <c r="O511" s="110">
        <v>44146</v>
      </c>
      <c r="P511" s="139" t="s">
        <v>2694</v>
      </c>
    </row>
    <row r="512" spans="1:16" x14ac:dyDescent="0.2">
      <c r="A512" s="102">
        <v>44161</v>
      </c>
      <c r="C512" s="104">
        <v>44163</v>
      </c>
      <c r="E512" s="105" t="s">
        <v>163</v>
      </c>
      <c r="F512" s="131">
        <v>0</v>
      </c>
      <c r="G512" t="s">
        <v>410</v>
      </c>
      <c r="H512" s="107" t="s">
        <v>2695</v>
      </c>
      <c r="K512" s="115" t="s">
        <v>2696</v>
      </c>
      <c r="M512" s="108" t="s">
        <v>2697</v>
      </c>
      <c r="N512" s="109" t="s">
        <v>2698</v>
      </c>
      <c r="O512" s="110">
        <v>44131</v>
      </c>
      <c r="P512" s="139" t="s">
        <v>2699</v>
      </c>
    </row>
    <row r="513" spans="1:16" x14ac:dyDescent="0.2">
      <c r="A513" s="102">
        <v>44176</v>
      </c>
      <c r="B513" s="103" t="s">
        <v>1617</v>
      </c>
      <c r="C513" s="104">
        <v>44177</v>
      </c>
      <c r="D513" s="103" t="s">
        <v>1617</v>
      </c>
      <c r="E513" s="105" t="s">
        <v>1914</v>
      </c>
      <c r="F513" s="131">
        <v>350</v>
      </c>
      <c r="G513" t="s">
        <v>2700</v>
      </c>
      <c r="H513" s="107" t="s">
        <v>2701</v>
      </c>
      <c r="I513" t="s">
        <v>2702</v>
      </c>
      <c r="J513" s="108" t="s">
        <v>2703</v>
      </c>
      <c r="K513" s="115" t="s">
        <v>2704</v>
      </c>
      <c r="O513" s="110">
        <v>44144</v>
      </c>
      <c r="P513" s="139" t="s">
        <v>2705</v>
      </c>
    </row>
    <row r="514" spans="1:16" x14ac:dyDescent="0.2">
      <c r="A514" s="102">
        <v>44250</v>
      </c>
      <c r="B514" s="103" t="s">
        <v>2706</v>
      </c>
      <c r="C514" s="104">
        <v>44250</v>
      </c>
      <c r="D514" s="103" t="s">
        <v>2707</v>
      </c>
      <c r="E514" s="105" t="s">
        <v>2708</v>
      </c>
      <c r="F514" s="131">
        <v>150</v>
      </c>
      <c r="G514" t="s">
        <v>837</v>
      </c>
      <c r="H514" s="107" t="s">
        <v>2709</v>
      </c>
      <c r="J514" s="108" t="s">
        <v>2710</v>
      </c>
      <c r="K514" s="115" t="s">
        <v>2711</v>
      </c>
      <c r="M514" s="108" t="s">
        <v>2712</v>
      </c>
      <c r="O514" s="110">
        <v>44242</v>
      </c>
      <c r="P514" s="139" t="s">
        <v>2713</v>
      </c>
    </row>
    <row r="515" spans="1:16" x14ac:dyDescent="0.2">
      <c r="A515" s="102">
        <v>44254</v>
      </c>
      <c r="B515" s="103" t="s">
        <v>2714</v>
      </c>
      <c r="C515" s="104">
        <v>44256</v>
      </c>
      <c r="D515" s="103" t="s">
        <v>1617</v>
      </c>
      <c r="E515" s="105" t="s">
        <v>163</v>
      </c>
      <c r="F515" s="131">
        <v>345</v>
      </c>
      <c r="G515" t="s">
        <v>410</v>
      </c>
      <c r="H515" s="107" t="s">
        <v>1909</v>
      </c>
      <c r="J515" s="141" t="s">
        <v>1910</v>
      </c>
      <c r="K515" s="115" t="s">
        <v>1911</v>
      </c>
      <c r="M515" s="108" t="s">
        <v>2715</v>
      </c>
      <c r="N515" s="109" t="s">
        <v>2716</v>
      </c>
      <c r="O515" s="110">
        <v>44249</v>
      </c>
      <c r="P515" s="139" t="s">
        <v>2717</v>
      </c>
    </row>
    <row r="516" spans="1:16" x14ac:dyDescent="0.2">
      <c r="A516" s="102">
        <v>44260</v>
      </c>
      <c r="B516" s="103" t="s">
        <v>2289</v>
      </c>
      <c r="C516" s="104">
        <v>44260</v>
      </c>
      <c r="D516" s="103" t="s">
        <v>1650</v>
      </c>
      <c r="E516" s="105" t="s">
        <v>163</v>
      </c>
      <c r="F516" s="131">
        <v>395</v>
      </c>
      <c r="G516" t="s">
        <v>410</v>
      </c>
      <c r="H516" s="107" t="s">
        <v>2718</v>
      </c>
      <c r="J516" s="141" t="s">
        <v>2719</v>
      </c>
      <c r="K516" s="115" t="s">
        <v>2720</v>
      </c>
      <c r="M516" s="108" t="s">
        <v>2721</v>
      </c>
      <c r="N516" s="109" t="s">
        <v>2722</v>
      </c>
      <c r="O516" s="110">
        <v>44253</v>
      </c>
      <c r="P516" s="139" t="s">
        <v>2723</v>
      </c>
    </row>
    <row r="517" spans="1:16" x14ac:dyDescent="0.2">
      <c r="A517" s="102">
        <v>44275</v>
      </c>
      <c r="B517" s="103" t="s">
        <v>1583</v>
      </c>
      <c r="C517" s="104">
        <v>44276</v>
      </c>
      <c r="D517" s="103" t="s">
        <v>1583</v>
      </c>
      <c r="E517" s="105" t="s">
        <v>234</v>
      </c>
      <c r="F517" s="131">
        <v>0</v>
      </c>
      <c r="G517" t="s">
        <v>410</v>
      </c>
      <c r="H517" s="107" t="s">
        <v>2724</v>
      </c>
      <c r="J517" s="141" t="s">
        <v>2725</v>
      </c>
      <c r="K517" s="115" t="s">
        <v>2726</v>
      </c>
      <c r="M517" s="108" t="s">
        <v>2727</v>
      </c>
      <c r="N517" s="109" t="s">
        <v>2728</v>
      </c>
      <c r="O517" s="110">
        <v>44260</v>
      </c>
      <c r="P517" s="139" t="s">
        <v>2729</v>
      </c>
    </row>
    <row r="518" spans="1:16" x14ac:dyDescent="0.2">
      <c r="A518" s="102">
        <v>44288</v>
      </c>
      <c r="B518" s="103" t="s">
        <v>1594</v>
      </c>
      <c r="C518" s="104">
        <v>44289</v>
      </c>
      <c r="D518" s="103" t="s">
        <v>1594</v>
      </c>
      <c r="E518" s="105" t="s">
        <v>891</v>
      </c>
      <c r="F518" s="131">
        <v>350</v>
      </c>
      <c r="G518" t="s">
        <v>837</v>
      </c>
      <c r="H518" s="107" t="s">
        <v>2730</v>
      </c>
      <c r="J518" s="141" t="s">
        <v>2731</v>
      </c>
      <c r="K518" s="115"/>
      <c r="M518" s="108" t="s">
        <v>2732</v>
      </c>
      <c r="N518" s="109" t="s">
        <v>2733</v>
      </c>
      <c r="O518" s="110">
        <v>44286</v>
      </c>
      <c r="P518" s="139" t="s">
        <v>2734</v>
      </c>
    </row>
    <row r="519" spans="1:16" x14ac:dyDescent="0.2">
      <c r="A519" s="102">
        <v>44316</v>
      </c>
      <c r="B519" s="103" t="s">
        <v>1585</v>
      </c>
      <c r="E519" s="105" t="s">
        <v>234</v>
      </c>
      <c r="F519" s="131">
        <v>345</v>
      </c>
      <c r="G519" t="s">
        <v>410</v>
      </c>
      <c r="H519" s="107" t="s">
        <v>2735</v>
      </c>
      <c r="J519" s="141" t="s">
        <v>2736</v>
      </c>
      <c r="K519" s="115" t="s">
        <v>2737</v>
      </c>
      <c r="M519" s="108" t="s">
        <v>2738</v>
      </c>
      <c r="N519" s="109" t="s">
        <v>2739</v>
      </c>
      <c r="O519" s="110">
        <v>44284</v>
      </c>
      <c r="P519" s="139"/>
    </row>
    <row r="520" spans="1:16" x14ac:dyDescent="0.2">
      <c r="A520" s="102">
        <v>44324</v>
      </c>
      <c r="B520" s="103" t="s">
        <v>1583</v>
      </c>
      <c r="C520" s="104">
        <v>44325</v>
      </c>
      <c r="D520" s="103" t="s">
        <v>1585</v>
      </c>
      <c r="E520" s="105" t="s">
        <v>2740</v>
      </c>
      <c r="F520" s="131">
        <v>350</v>
      </c>
      <c r="G520" t="s">
        <v>837</v>
      </c>
      <c r="H520" s="107" t="s">
        <v>2741</v>
      </c>
      <c r="J520" s="141" t="s">
        <v>2742</v>
      </c>
      <c r="K520" s="115" t="s">
        <v>2743</v>
      </c>
      <c r="M520" s="108" t="s">
        <v>2744</v>
      </c>
      <c r="N520" s="109" t="s">
        <v>2745</v>
      </c>
      <c r="O520" s="110">
        <v>44286</v>
      </c>
      <c r="P520" s="139" t="s">
        <v>2746</v>
      </c>
    </row>
    <row r="521" spans="1:16" x14ac:dyDescent="0.2">
      <c r="A521" s="102">
        <v>44330</v>
      </c>
      <c r="B521" s="103" t="s">
        <v>1593</v>
      </c>
      <c r="C521" s="104">
        <v>44332</v>
      </c>
      <c r="E521" s="105" t="s">
        <v>234</v>
      </c>
      <c r="F521" s="131">
        <v>350</v>
      </c>
      <c r="G521" t="s">
        <v>410</v>
      </c>
      <c r="H521" s="107" t="s">
        <v>2747</v>
      </c>
      <c r="J521" s="141" t="s">
        <v>2748</v>
      </c>
      <c r="K521" s="115" t="s">
        <v>2749</v>
      </c>
      <c r="M521" s="108" t="s">
        <v>2750</v>
      </c>
      <c r="N521" s="109" t="s">
        <v>2751</v>
      </c>
      <c r="O521" s="110">
        <v>44326</v>
      </c>
      <c r="P521" s="139" t="s">
        <v>2752</v>
      </c>
    </row>
    <row r="522" spans="1:16" x14ac:dyDescent="0.2">
      <c r="A522" s="102">
        <v>44345</v>
      </c>
      <c r="E522" s="105" t="s">
        <v>2740</v>
      </c>
      <c r="F522" s="131">
        <v>350</v>
      </c>
      <c r="G522" t="s">
        <v>410</v>
      </c>
      <c r="H522" s="107" t="s">
        <v>2753</v>
      </c>
      <c r="J522" s="141" t="s">
        <v>2754</v>
      </c>
      <c r="K522" s="115" t="s">
        <v>2755</v>
      </c>
      <c r="M522" s="108" t="s">
        <v>2756</v>
      </c>
      <c r="N522" s="109" t="s">
        <v>2757</v>
      </c>
      <c r="O522" s="110">
        <v>44314</v>
      </c>
      <c r="P522" s="139" t="s">
        <v>2758</v>
      </c>
    </row>
    <row r="523" spans="1:16" x14ac:dyDescent="0.2">
      <c r="A523" s="102">
        <v>44353</v>
      </c>
      <c r="B523" s="103" t="s">
        <v>1583</v>
      </c>
      <c r="C523" s="104">
        <v>44353</v>
      </c>
      <c r="E523" s="105" t="s">
        <v>124</v>
      </c>
      <c r="F523" s="131">
        <v>395</v>
      </c>
      <c r="G523" t="s">
        <v>410</v>
      </c>
      <c r="H523" s="107" t="s">
        <v>2759</v>
      </c>
      <c r="I523" t="s">
        <v>2760</v>
      </c>
      <c r="J523" s="141" t="s">
        <v>2761</v>
      </c>
      <c r="K523" s="115" t="s">
        <v>2762</v>
      </c>
      <c r="M523" s="108" t="s">
        <v>2763</v>
      </c>
      <c r="N523" s="109" t="s">
        <v>2764</v>
      </c>
      <c r="O523" s="110">
        <v>44308</v>
      </c>
      <c r="P523" s="139" t="s">
        <v>2765</v>
      </c>
    </row>
    <row r="524" spans="1:16" x14ac:dyDescent="0.2">
      <c r="A524" s="102">
        <v>44381</v>
      </c>
      <c r="B524" s="103" t="s">
        <v>2706</v>
      </c>
      <c r="C524" s="104">
        <v>44381</v>
      </c>
      <c r="E524" s="105" t="s">
        <v>914</v>
      </c>
      <c r="F524" s="131">
        <v>150</v>
      </c>
      <c r="G524" t="s">
        <v>410</v>
      </c>
      <c r="H524" s="107" t="s">
        <v>2766</v>
      </c>
      <c r="J524" s="141" t="s">
        <v>2767</v>
      </c>
      <c r="K524" s="115" t="s">
        <v>2768</v>
      </c>
      <c r="M524" s="108" t="s">
        <v>2769</v>
      </c>
      <c r="N524" s="109" t="s">
        <v>2770</v>
      </c>
      <c r="O524" s="110">
        <v>44378</v>
      </c>
      <c r="P524" s="139" t="s">
        <v>2771</v>
      </c>
    </row>
    <row r="525" spans="1:16" x14ac:dyDescent="0.2">
      <c r="A525" s="102">
        <v>44381</v>
      </c>
      <c r="B525" s="103" t="s">
        <v>1700</v>
      </c>
      <c r="C525" s="104">
        <v>44382</v>
      </c>
      <c r="E525" s="105" t="s">
        <v>163</v>
      </c>
      <c r="F525" s="131">
        <v>395</v>
      </c>
      <c r="G525" t="s">
        <v>410</v>
      </c>
      <c r="H525" s="107" t="s">
        <v>2772</v>
      </c>
      <c r="J525" s="141" t="s">
        <v>2773</v>
      </c>
      <c r="K525" s="115" t="s">
        <v>2774</v>
      </c>
      <c r="M525" s="108" t="s">
        <v>2775</v>
      </c>
      <c r="N525" s="109" t="s">
        <v>2776</v>
      </c>
      <c r="O525" s="110">
        <v>44378</v>
      </c>
      <c r="P525" s="139" t="s">
        <v>2777</v>
      </c>
    </row>
    <row r="526" spans="1:16" x14ac:dyDescent="0.2">
      <c r="A526" s="102">
        <v>44386</v>
      </c>
      <c r="B526" s="103" t="s">
        <v>2707</v>
      </c>
      <c r="C526" s="104">
        <v>44388</v>
      </c>
      <c r="D526" s="103" t="s">
        <v>2707</v>
      </c>
      <c r="E526" s="105" t="s">
        <v>914</v>
      </c>
      <c r="F526" s="131">
        <v>790</v>
      </c>
      <c r="G526" t="s">
        <v>410</v>
      </c>
      <c r="H526" s="107" t="s">
        <v>2778</v>
      </c>
      <c r="J526" s="141"/>
      <c r="K526" s="115" t="s">
        <v>2779</v>
      </c>
      <c r="M526" s="108" t="s">
        <v>2780</v>
      </c>
      <c r="N526" s="109" t="s">
        <v>2781</v>
      </c>
      <c r="O526" s="110">
        <v>44370</v>
      </c>
      <c r="P526" s="139" t="s">
        <v>2782</v>
      </c>
    </row>
    <row r="527" spans="1:16" x14ac:dyDescent="0.2">
      <c r="A527" s="102">
        <v>44414</v>
      </c>
      <c r="B527" s="103" t="s">
        <v>2289</v>
      </c>
      <c r="C527" s="104">
        <v>44416</v>
      </c>
      <c r="E527" s="105" t="s">
        <v>163</v>
      </c>
      <c r="F527" s="131">
        <v>790</v>
      </c>
      <c r="G527" t="s">
        <v>410</v>
      </c>
      <c r="H527" s="107" t="s">
        <v>2783</v>
      </c>
      <c r="J527" s="141" t="s">
        <v>2784</v>
      </c>
      <c r="K527" s="115" t="s">
        <v>2785</v>
      </c>
      <c r="O527" s="110">
        <v>44407</v>
      </c>
      <c r="P527" s="139" t="s">
        <v>2786</v>
      </c>
    </row>
    <row r="528" spans="1:16" x14ac:dyDescent="0.2">
      <c r="A528" s="102">
        <v>44421</v>
      </c>
      <c r="B528" s="103" t="s">
        <v>1632</v>
      </c>
      <c r="C528" s="104">
        <v>44423</v>
      </c>
      <c r="E528" s="105" t="s">
        <v>914</v>
      </c>
      <c r="F528" s="131">
        <v>790</v>
      </c>
      <c r="G528" t="s">
        <v>410</v>
      </c>
      <c r="H528" s="107" t="s">
        <v>2787</v>
      </c>
      <c r="J528" s="141"/>
      <c r="K528" s="115" t="s">
        <v>2788</v>
      </c>
      <c r="M528" s="108" t="s">
        <v>2789</v>
      </c>
      <c r="N528" s="109" t="s">
        <v>2790</v>
      </c>
      <c r="O528" s="110">
        <v>44413</v>
      </c>
      <c r="P528" s="139" t="s">
        <v>2791</v>
      </c>
    </row>
    <row r="529" spans="1:16" x14ac:dyDescent="0.2">
      <c r="A529" s="102">
        <v>44422</v>
      </c>
      <c r="B529" s="103" t="s">
        <v>1693</v>
      </c>
      <c r="C529" s="104">
        <v>44423</v>
      </c>
      <c r="D529" s="103" t="s">
        <v>1693</v>
      </c>
      <c r="E529" s="105" t="s">
        <v>1914</v>
      </c>
      <c r="F529" s="131">
        <v>350</v>
      </c>
      <c r="G529" t="s">
        <v>410</v>
      </c>
      <c r="H529" s="107" t="s">
        <v>2792</v>
      </c>
      <c r="J529" s="141" t="s">
        <v>2793</v>
      </c>
      <c r="K529" s="115" t="s">
        <v>2794</v>
      </c>
      <c r="M529" s="108" t="s">
        <v>2795</v>
      </c>
      <c r="N529" s="109" t="s">
        <v>2796</v>
      </c>
      <c r="O529" s="110">
        <v>44417</v>
      </c>
      <c r="P529" s="139" t="s">
        <v>2797</v>
      </c>
    </row>
    <row r="530" spans="1:16" ht="15" x14ac:dyDescent="0.25">
      <c r="A530" s="102">
        <v>44450</v>
      </c>
      <c r="B530" s="103" t="s">
        <v>1693</v>
      </c>
      <c r="C530" s="104">
        <v>44452</v>
      </c>
      <c r="D530" s="103" t="s">
        <v>1706</v>
      </c>
      <c r="E530" s="105" t="s">
        <v>124</v>
      </c>
      <c r="F530" s="131">
        <v>790</v>
      </c>
      <c r="G530" t="s">
        <v>837</v>
      </c>
      <c r="H530" s="107" t="s">
        <v>2798</v>
      </c>
      <c r="J530" s="179" t="s">
        <v>2799</v>
      </c>
      <c r="K530" s="115" t="s">
        <v>2800</v>
      </c>
      <c r="M530" s="108" t="s">
        <v>2801</v>
      </c>
      <c r="N530" s="109" t="s">
        <v>2802</v>
      </c>
      <c r="O530" s="110">
        <v>44418</v>
      </c>
      <c r="P530" s="139" t="s">
        <v>2803</v>
      </c>
    </row>
    <row r="531" spans="1:16" ht="15" x14ac:dyDescent="0.25">
      <c r="A531" s="102">
        <v>44463</v>
      </c>
      <c r="B531" s="103" t="s">
        <v>1693</v>
      </c>
      <c r="C531" s="104">
        <v>44464</v>
      </c>
      <c r="D531" s="103" t="s">
        <v>1693</v>
      </c>
      <c r="E531" s="105" t="s">
        <v>163</v>
      </c>
      <c r="F531" s="131">
        <v>395</v>
      </c>
      <c r="G531" t="s">
        <v>410</v>
      </c>
      <c r="H531" s="107" t="s">
        <v>2804</v>
      </c>
      <c r="J531" s="179" t="s">
        <v>2805</v>
      </c>
      <c r="K531" s="115" t="s">
        <v>2806</v>
      </c>
      <c r="M531" s="108" t="s">
        <v>2807</v>
      </c>
      <c r="N531" s="109" t="s">
        <v>2808</v>
      </c>
      <c r="O531" s="110">
        <v>44460</v>
      </c>
      <c r="P531" s="139" t="s">
        <v>2809</v>
      </c>
    </row>
    <row r="532" spans="1:16" x14ac:dyDescent="0.2">
      <c r="A532" s="102">
        <v>44471</v>
      </c>
      <c r="B532" s="103" t="s">
        <v>1706</v>
      </c>
      <c r="C532" s="104">
        <v>44472</v>
      </c>
      <c r="D532" s="103" t="s">
        <v>1706</v>
      </c>
      <c r="E532" s="105" t="s">
        <v>2810</v>
      </c>
      <c r="F532" s="131">
        <v>395</v>
      </c>
      <c r="G532" t="s">
        <v>837</v>
      </c>
      <c r="H532" s="107" t="s">
        <v>2811</v>
      </c>
      <c r="J532" s="141" t="s">
        <v>2812</v>
      </c>
      <c r="K532" s="115" t="s">
        <v>2813</v>
      </c>
      <c r="M532" s="108" t="s">
        <v>2814</v>
      </c>
      <c r="N532" s="109" t="s">
        <v>2815</v>
      </c>
      <c r="O532" s="110">
        <v>44412</v>
      </c>
      <c r="P532" s="139" t="s">
        <v>2816</v>
      </c>
    </row>
    <row r="533" spans="1:16" x14ac:dyDescent="0.2">
      <c r="A533" s="102">
        <v>44493</v>
      </c>
      <c r="B533" s="103" t="s">
        <v>2706</v>
      </c>
      <c r="C533" s="104">
        <v>44493</v>
      </c>
      <c r="E533" s="105" t="s">
        <v>1029</v>
      </c>
      <c r="F533" s="131">
        <v>1300</v>
      </c>
      <c r="G533" t="s">
        <v>410</v>
      </c>
      <c r="H533" s="107" t="s">
        <v>2817</v>
      </c>
      <c r="J533" s="141" t="s">
        <v>2818</v>
      </c>
      <c r="K533" s="115" t="s">
        <v>2819</v>
      </c>
      <c r="M533" s="108" t="s">
        <v>2820</v>
      </c>
      <c r="N533" s="109" t="s">
        <v>2821</v>
      </c>
      <c r="O533" s="110">
        <v>44441</v>
      </c>
      <c r="P533" s="139" t="s">
        <v>2822</v>
      </c>
    </row>
    <row r="534" spans="1:16" x14ac:dyDescent="0.2">
      <c r="A534" s="102">
        <v>44493</v>
      </c>
      <c r="B534" s="103" t="s">
        <v>2706</v>
      </c>
      <c r="C534" s="104">
        <v>44493</v>
      </c>
      <c r="E534" s="105" t="s">
        <v>1029</v>
      </c>
      <c r="F534" s="131"/>
      <c r="G534" t="s">
        <v>410</v>
      </c>
      <c r="H534" s="107" t="s">
        <v>2817</v>
      </c>
      <c r="J534" s="141" t="s">
        <v>2818</v>
      </c>
      <c r="K534" s="115" t="s">
        <v>2819</v>
      </c>
      <c r="P534" s="139"/>
    </row>
    <row r="535" spans="1:16" ht="15" x14ac:dyDescent="0.25">
      <c r="A535" s="102">
        <v>44512</v>
      </c>
      <c r="B535" s="103" t="s">
        <v>1706</v>
      </c>
      <c r="C535" s="104">
        <v>44513</v>
      </c>
      <c r="D535" s="103" t="s">
        <v>1706</v>
      </c>
      <c r="E535" s="105" t="s">
        <v>163</v>
      </c>
      <c r="F535" s="131">
        <v>395</v>
      </c>
      <c r="G535" t="s">
        <v>410</v>
      </c>
      <c r="H535" s="107" t="s">
        <v>2823</v>
      </c>
      <c r="J535" s="141" t="s">
        <v>2824</v>
      </c>
      <c r="K535" s="115" t="s">
        <v>2825</v>
      </c>
      <c r="M535" s="180" t="s">
        <v>2826</v>
      </c>
      <c r="N535" s="109" t="s">
        <v>2827</v>
      </c>
      <c r="O535" s="110">
        <v>44509</v>
      </c>
      <c r="P535" s="139" t="s">
        <v>2828</v>
      </c>
    </row>
    <row r="536" spans="1:16" x14ac:dyDescent="0.2">
      <c r="A536" s="102">
        <v>44517</v>
      </c>
      <c r="B536" s="103" t="s">
        <v>1790</v>
      </c>
      <c r="C536" s="104">
        <v>44518</v>
      </c>
      <c r="D536" s="103" t="s">
        <v>1790</v>
      </c>
      <c r="E536" s="105" t="s">
        <v>163</v>
      </c>
      <c r="F536" s="131">
        <v>395</v>
      </c>
      <c r="G536" t="s">
        <v>410</v>
      </c>
      <c r="H536" s="107" t="s">
        <v>2829</v>
      </c>
      <c r="J536" s="141" t="s">
        <v>2830</v>
      </c>
      <c r="K536" s="115" t="s">
        <v>2831</v>
      </c>
      <c r="M536" s="108" t="s">
        <v>2832</v>
      </c>
      <c r="N536" s="109" t="s">
        <v>2833</v>
      </c>
      <c r="O536" s="110">
        <v>44480</v>
      </c>
      <c r="P536" s="139" t="s">
        <v>2834</v>
      </c>
    </row>
    <row r="537" spans="1:16" s="139" customFormat="1" x14ac:dyDescent="0.2">
      <c r="A537" s="134">
        <v>44547</v>
      </c>
      <c r="B537" s="135" t="s">
        <v>1632</v>
      </c>
      <c r="C537" s="136">
        <v>44518</v>
      </c>
      <c r="D537" s="135" t="s">
        <v>1632</v>
      </c>
      <c r="E537" s="137" t="s">
        <v>163</v>
      </c>
      <c r="F537" s="144">
        <v>395</v>
      </c>
      <c r="G537" s="139" t="s">
        <v>410</v>
      </c>
      <c r="H537" s="140" t="s">
        <v>2835</v>
      </c>
      <c r="J537" s="108" t="s">
        <v>2836</v>
      </c>
      <c r="K537" s="115" t="s">
        <v>2837</v>
      </c>
      <c r="M537" s="141" t="s">
        <v>2838</v>
      </c>
      <c r="N537" s="142" t="s">
        <v>2839</v>
      </c>
      <c r="O537" s="143">
        <v>44545</v>
      </c>
      <c r="P537" s="139" t="s">
        <v>2840</v>
      </c>
    </row>
    <row r="538" spans="1:16" s="139" customFormat="1" x14ac:dyDescent="0.2">
      <c r="A538" s="134">
        <v>44575</v>
      </c>
      <c r="B538" s="135" t="s">
        <v>1700</v>
      </c>
      <c r="C538" s="136">
        <v>44576</v>
      </c>
      <c r="D538" s="135" t="s">
        <v>2367</v>
      </c>
      <c r="E538" s="137" t="s">
        <v>163</v>
      </c>
      <c r="F538" s="144">
        <v>395</v>
      </c>
      <c r="G538" s="139" t="s">
        <v>837</v>
      </c>
      <c r="H538" s="140" t="s">
        <v>2841</v>
      </c>
      <c r="J538" s="108" t="s">
        <v>2842</v>
      </c>
      <c r="K538" s="115" t="s">
        <v>2843</v>
      </c>
      <c r="M538" s="141" t="s">
        <v>2844</v>
      </c>
      <c r="N538" s="142" t="s">
        <v>2845</v>
      </c>
      <c r="O538" s="143">
        <v>44531</v>
      </c>
      <c r="P538" s="139" t="s">
        <v>2846</v>
      </c>
    </row>
    <row r="539" spans="1:16" s="139" customFormat="1" x14ac:dyDescent="0.2">
      <c r="A539" s="134">
        <v>44576</v>
      </c>
      <c r="B539" s="135" t="s">
        <v>1585</v>
      </c>
      <c r="C539" s="136">
        <v>44212</v>
      </c>
      <c r="D539" s="135" t="s">
        <v>1585</v>
      </c>
      <c r="E539" s="137" t="s">
        <v>2810</v>
      </c>
      <c r="F539" s="144">
        <v>395</v>
      </c>
      <c r="G539" s="139" t="s">
        <v>410</v>
      </c>
      <c r="H539" s="140" t="s">
        <v>2847</v>
      </c>
      <c r="J539" s="108" t="s">
        <v>2848</v>
      </c>
      <c r="K539" s="115" t="s">
        <v>2849</v>
      </c>
      <c r="M539" s="141" t="s">
        <v>2850</v>
      </c>
      <c r="N539" s="142"/>
      <c r="O539" s="143">
        <v>44566</v>
      </c>
      <c r="P539" s="139" t="s">
        <v>622</v>
      </c>
    </row>
    <row r="540" spans="1:16" x14ac:dyDescent="0.2">
      <c r="A540" s="102">
        <v>44588</v>
      </c>
      <c r="B540" s="103" t="s">
        <v>1650</v>
      </c>
      <c r="C540" s="104">
        <v>44588</v>
      </c>
      <c r="D540" s="103" t="s">
        <v>2851</v>
      </c>
      <c r="E540" s="105" t="s">
        <v>2810</v>
      </c>
      <c r="F540" s="131">
        <v>150</v>
      </c>
      <c r="G540" t="s">
        <v>410</v>
      </c>
      <c r="H540" s="107" t="s">
        <v>2766</v>
      </c>
      <c r="J540" s="141" t="s">
        <v>2767</v>
      </c>
      <c r="K540" s="115" t="s">
        <v>2768</v>
      </c>
      <c r="M540" s="108" t="s">
        <v>2769</v>
      </c>
      <c r="N540" s="109" t="s">
        <v>2770</v>
      </c>
      <c r="O540" s="110">
        <v>44581</v>
      </c>
      <c r="P540" s="139" t="s">
        <v>2771</v>
      </c>
    </row>
    <row r="541" spans="1:16" s="139" customFormat="1" x14ac:dyDescent="0.2">
      <c r="A541" s="134">
        <v>44590</v>
      </c>
      <c r="B541" s="135" t="s">
        <v>1583</v>
      </c>
      <c r="C541" s="136">
        <v>44590</v>
      </c>
      <c r="D541" s="135" t="s">
        <v>1650</v>
      </c>
      <c r="E541" s="137" t="s">
        <v>2274</v>
      </c>
      <c r="F541" s="144">
        <v>245</v>
      </c>
      <c r="G541" s="139" t="s">
        <v>837</v>
      </c>
      <c r="H541" s="140" t="s">
        <v>2852</v>
      </c>
      <c r="J541" s="108" t="s">
        <v>2853</v>
      </c>
      <c r="K541" s="115" t="s">
        <v>2854</v>
      </c>
      <c r="M541" s="141" t="s">
        <v>2855</v>
      </c>
      <c r="N541" s="142" t="s">
        <v>2856</v>
      </c>
      <c r="O541" s="143">
        <v>44571</v>
      </c>
      <c r="P541" s="139" t="s">
        <v>2857</v>
      </c>
    </row>
    <row r="542" spans="1:16" s="139" customFormat="1" x14ac:dyDescent="0.2">
      <c r="A542" s="134">
        <v>44590</v>
      </c>
      <c r="B542" s="135" t="s">
        <v>1583</v>
      </c>
      <c r="C542" s="136">
        <v>44590</v>
      </c>
      <c r="D542" s="135" t="s">
        <v>1650</v>
      </c>
      <c r="E542" s="137" t="s">
        <v>163</v>
      </c>
      <c r="F542" s="144">
        <v>395</v>
      </c>
      <c r="G542" s="139" t="s">
        <v>837</v>
      </c>
      <c r="H542" s="140" t="s">
        <v>2852</v>
      </c>
      <c r="J542" s="108" t="s">
        <v>2853</v>
      </c>
      <c r="K542" s="115" t="s">
        <v>2854</v>
      </c>
      <c r="M542" s="141" t="s">
        <v>2855</v>
      </c>
      <c r="N542" s="142" t="s">
        <v>2856</v>
      </c>
      <c r="O542" s="143">
        <v>44571</v>
      </c>
      <c r="P542" s="139" t="s">
        <v>2857</v>
      </c>
    </row>
    <row r="543" spans="1:16" s="139" customFormat="1" x14ac:dyDescent="0.2">
      <c r="A543" s="134">
        <v>44590</v>
      </c>
      <c r="B543" s="135" t="s">
        <v>1583</v>
      </c>
      <c r="C543" s="136">
        <v>44590</v>
      </c>
      <c r="D543" s="135" t="s">
        <v>1650</v>
      </c>
      <c r="E543" s="137" t="s">
        <v>2810</v>
      </c>
      <c r="F543" s="144">
        <v>395</v>
      </c>
      <c r="G543" s="139" t="s">
        <v>837</v>
      </c>
      <c r="H543" s="140" t="s">
        <v>2852</v>
      </c>
      <c r="J543" s="108" t="s">
        <v>2853</v>
      </c>
      <c r="K543" s="115" t="s">
        <v>2854</v>
      </c>
      <c r="M543" s="141" t="s">
        <v>2855</v>
      </c>
      <c r="N543" s="142" t="s">
        <v>2856</v>
      </c>
      <c r="O543" s="143">
        <v>44571</v>
      </c>
      <c r="P543" s="139" t="s">
        <v>2857</v>
      </c>
    </row>
    <row r="544" spans="1:16" s="139" customFormat="1" x14ac:dyDescent="0.2">
      <c r="A544" s="134">
        <v>44611</v>
      </c>
      <c r="B544" s="135" t="s">
        <v>1583</v>
      </c>
      <c r="C544" s="136">
        <v>44612</v>
      </c>
      <c r="D544" s="135"/>
      <c r="E544" s="137" t="s">
        <v>163</v>
      </c>
      <c r="F544" s="144">
        <v>0</v>
      </c>
      <c r="G544" s="139" t="s">
        <v>837</v>
      </c>
      <c r="H544" s="140" t="s">
        <v>1850</v>
      </c>
      <c r="J544" s="108"/>
      <c r="K544" s="115"/>
      <c r="M544" s="141"/>
      <c r="N544" s="142"/>
      <c r="O544" s="143"/>
    </row>
    <row r="545" spans="1:16" s="139" customFormat="1" x14ac:dyDescent="0.2">
      <c r="A545" s="134">
        <v>44611</v>
      </c>
      <c r="B545" s="135"/>
      <c r="C545" s="136">
        <v>44612</v>
      </c>
      <c r="D545" s="135"/>
      <c r="E545" s="137" t="s">
        <v>2810</v>
      </c>
      <c r="F545" s="144">
        <v>0</v>
      </c>
      <c r="G545" s="139" t="s">
        <v>837</v>
      </c>
      <c r="H545" s="140" t="s">
        <v>1850</v>
      </c>
      <c r="J545" s="108"/>
      <c r="K545" s="115"/>
      <c r="M545" s="141"/>
      <c r="N545" s="142"/>
      <c r="O545" s="143"/>
    </row>
    <row r="546" spans="1:16" x14ac:dyDescent="0.2">
      <c r="A546" s="102">
        <v>44618</v>
      </c>
      <c r="B546" s="103" t="s">
        <v>1585</v>
      </c>
      <c r="C546" s="104">
        <v>44619</v>
      </c>
      <c r="E546" s="105" t="s">
        <v>2740</v>
      </c>
      <c r="F546" s="106">
        <v>350</v>
      </c>
      <c r="G546" t="s">
        <v>410</v>
      </c>
      <c r="H546" s="107" t="s">
        <v>2858</v>
      </c>
      <c r="J546" s="108" t="s">
        <v>2859</v>
      </c>
      <c r="K546" s="115" t="s">
        <v>2860</v>
      </c>
      <c r="M546" s="108" t="s">
        <v>2861</v>
      </c>
      <c r="N546" s="109" t="s">
        <v>2862</v>
      </c>
      <c r="O546" s="110">
        <v>44334</v>
      </c>
      <c r="P546" s="139" t="s">
        <v>622</v>
      </c>
    </row>
    <row r="547" spans="1:16" x14ac:dyDescent="0.2">
      <c r="A547" s="102">
        <v>44632</v>
      </c>
      <c r="B547" s="103" t="s">
        <v>1585</v>
      </c>
      <c r="C547" s="104">
        <v>44633</v>
      </c>
      <c r="D547" s="103" t="s">
        <v>1585</v>
      </c>
      <c r="E547" s="105" t="s">
        <v>2740</v>
      </c>
      <c r="F547" s="131">
        <v>350</v>
      </c>
      <c r="G547" t="s">
        <v>410</v>
      </c>
      <c r="H547" s="107" t="s">
        <v>2863</v>
      </c>
      <c r="I547" t="s">
        <v>1985</v>
      </c>
      <c r="J547" s="141" t="s">
        <v>2864</v>
      </c>
      <c r="K547" s="115" t="s">
        <v>2865</v>
      </c>
      <c r="M547" s="108" t="s">
        <v>2866</v>
      </c>
      <c r="N547" s="109" t="s">
        <v>2867</v>
      </c>
      <c r="O547" s="110">
        <v>44592</v>
      </c>
      <c r="P547" s="139" t="s">
        <v>2868</v>
      </c>
    </row>
    <row r="548" spans="1:16" s="139" customFormat="1" x14ac:dyDescent="0.2">
      <c r="A548" s="134">
        <v>44646</v>
      </c>
      <c r="B548" s="135" t="s">
        <v>2714</v>
      </c>
      <c r="C548" s="136">
        <v>44647</v>
      </c>
      <c r="D548" s="135" t="s">
        <v>2714</v>
      </c>
      <c r="E548" s="137" t="s">
        <v>2810</v>
      </c>
      <c r="F548" s="144">
        <v>395</v>
      </c>
      <c r="G548" s="139" t="s">
        <v>837</v>
      </c>
      <c r="H548" s="140" t="s">
        <v>2869</v>
      </c>
      <c r="J548" s="108" t="s">
        <v>2870</v>
      </c>
      <c r="K548" s="115" t="s">
        <v>2871</v>
      </c>
      <c r="M548" s="141" t="s">
        <v>2872</v>
      </c>
      <c r="N548" s="142" t="s">
        <v>2873</v>
      </c>
      <c r="O548" s="143">
        <v>44596</v>
      </c>
      <c r="P548" s="139" t="s">
        <v>2868</v>
      </c>
    </row>
    <row r="549" spans="1:16" s="139" customFormat="1" x14ac:dyDescent="0.2">
      <c r="A549" s="134">
        <v>44685</v>
      </c>
      <c r="B549" s="135" t="s">
        <v>1684</v>
      </c>
      <c r="C549" s="136">
        <v>44685</v>
      </c>
      <c r="D549" s="135" t="s">
        <v>2036</v>
      </c>
      <c r="E549" s="137" t="s">
        <v>163</v>
      </c>
      <c r="F549" s="144">
        <v>395</v>
      </c>
      <c r="G549" s="139" t="s">
        <v>410</v>
      </c>
      <c r="H549" s="140" t="s">
        <v>2874</v>
      </c>
      <c r="J549" s="108" t="s">
        <v>2875</v>
      </c>
      <c r="K549" s="115" t="s">
        <v>2876</v>
      </c>
      <c r="M549" s="141" t="s">
        <v>2877</v>
      </c>
      <c r="N549" s="142" t="s">
        <v>2878</v>
      </c>
      <c r="O549" s="143">
        <v>44677</v>
      </c>
      <c r="P549" s="139" t="s">
        <v>2879</v>
      </c>
    </row>
    <row r="550" spans="1:16" s="163" customFormat="1" x14ac:dyDescent="0.2">
      <c r="A550" s="158">
        <v>44717</v>
      </c>
      <c r="B550" s="159"/>
      <c r="C550" s="160">
        <v>44717</v>
      </c>
      <c r="D550" s="159"/>
      <c r="E550" s="161" t="s">
        <v>2810</v>
      </c>
      <c r="F550" s="162">
        <v>0</v>
      </c>
      <c r="G550" s="163" t="s">
        <v>610</v>
      </c>
      <c r="H550" s="164" t="s">
        <v>2880</v>
      </c>
      <c r="J550" s="166" t="s">
        <v>2881</v>
      </c>
      <c r="K550" s="165" t="s">
        <v>2882</v>
      </c>
      <c r="M550" s="166" t="s">
        <v>2883</v>
      </c>
      <c r="N550" s="167" t="s">
        <v>2884</v>
      </c>
      <c r="O550" s="168">
        <v>44637</v>
      </c>
      <c r="P550" s="163" t="s">
        <v>2885</v>
      </c>
    </row>
    <row r="551" spans="1:16" s="139" customFormat="1" x14ac:dyDescent="0.2">
      <c r="A551" s="134">
        <v>44746</v>
      </c>
      <c r="B551" s="135" t="s">
        <v>1583</v>
      </c>
      <c r="C551" s="136">
        <v>44747</v>
      </c>
      <c r="D551" s="135" t="s">
        <v>1583</v>
      </c>
      <c r="E551" s="137" t="s">
        <v>797</v>
      </c>
      <c r="F551" s="144">
        <v>395</v>
      </c>
      <c r="G551" s="139" t="s">
        <v>837</v>
      </c>
      <c r="H551" s="140" t="s">
        <v>2886</v>
      </c>
      <c r="J551" s="181" t="s">
        <v>2887</v>
      </c>
      <c r="K551" s="115" t="s">
        <v>2888</v>
      </c>
      <c r="M551" s="141" t="s">
        <v>2889</v>
      </c>
      <c r="N551" s="142" t="s">
        <v>2890</v>
      </c>
      <c r="O551" s="143">
        <v>44643</v>
      </c>
      <c r="P551" s="139" t="s">
        <v>2891</v>
      </c>
    </row>
    <row r="552" spans="1:16" s="139" customFormat="1" x14ac:dyDescent="0.2">
      <c r="A552" s="134">
        <v>44751</v>
      </c>
      <c r="B552" s="135"/>
      <c r="C552" s="136">
        <v>44752</v>
      </c>
      <c r="D552" s="135"/>
      <c r="E552" s="137" t="s">
        <v>234</v>
      </c>
      <c r="F552" s="138" t="s">
        <v>1730</v>
      </c>
      <c r="G552" s="139" t="s">
        <v>837</v>
      </c>
      <c r="H552" s="140" t="s">
        <v>2892</v>
      </c>
      <c r="I552" s="139" t="s">
        <v>2893</v>
      </c>
      <c r="J552" s="108"/>
      <c r="K552" s="115"/>
      <c r="M552" s="141"/>
      <c r="N552" s="142"/>
      <c r="O552" s="143"/>
    </row>
    <row r="553" spans="1:16" s="139" customFormat="1" x14ac:dyDescent="0.2">
      <c r="A553" s="134">
        <v>44751</v>
      </c>
      <c r="B553" s="135"/>
      <c r="C553" s="136">
        <v>44752</v>
      </c>
      <c r="D553" s="135"/>
      <c r="E553" s="137" t="s">
        <v>1029</v>
      </c>
      <c r="F553" s="138" t="s">
        <v>1730</v>
      </c>
      <c r="G553" s="139" t="s">
        <v>837</v>
      </c>
      <c r="H553" s="140" t="s">
        <v>2892</v>
      </c>
      <c r="I553" s="139" t="s">
        <v>2893</v>
      </c>
      <c r="J553" s="108"/>
      <c r="K553" s="115"/>
      <c r="M553" s="141"/>
      <c r="N553" s="142"/>
      <c r="O553" s="143"/>
    </row>
    <row r="554" spans="1:16" x14ac:dyDescent="0.2">
      <c r="A554" s="102">
        <v>44797</v>
      </c>
      <c r="B554" s="182" t="s">
        <v>2894</v>
      </c>
      <c r="C554" s="104">
        <v>44798</v>
      </c>
      <c r="E554" s="183" t="s">
        <v>234</v>
      </c>
      <c r="F554" s="131">
        <v>395</v>
      </c>
      <c r="G554" s="184" t="s">
        <v>2895</v>
      </c>
      <c r="H554" s="107" t="s">
        <v>2896</v>
      </c>
      <c r="J554" s="141" t="s">
        <v>649</v>
      </c>
      <c r="K554" s="185" t="s">
        <v>2897</v>
      </c>
      <c r="M554" s="108" t="s">
        <v>2898</v>
      </c>
      <c r="N554" s="109" t="s">
        <v>2899</v>
      </c>
      <c r="O554" s="110">
        <v>44607</v>
      </c>
      <c r="P554" s="139" t="s">
        <v>2900</v>
      </c>
    </row>
    <row r="555" spans="1:16" x14ac:dyDescent="0.2">
      <c r="A555" s="102">
        <v>44821</v>
      </c>
      <c r="B555" s="182"/>
      <c r="E555" s="255" t="s">
        <v>2901</v>
      </c>
      <c r="F555" s="131">
        <v>395</v>
      </c>
      <c r="G555" s="139" t="s">
        <v>2895</v>
      </c>
      <c r="H555" s="107" t="s">
        <v>2902</v>
      </c>
      <c r="J555" s="141"/>
      <c r="K555" s="185" t="s">
        <v>2903</v>
      </c>
      <c r="P555" s="139" t="s">
        <v>2904</v>
      </c>
    </row>
    <row r="556" spans="1:16" x14ac:dyDescent="0.2">
      <c r="A556" s="102">
        <v>44841</v>
      </c>
      <c r="B556" s="182"/>
      <c r="E556" s="186" t="s">
        <v>2905</v>
      </c>
      <c r="F556" s="131">
        <v>895</v>
      </c>
      <c r="G556" s="139" t="s">
        <v>2895</v>
      </c>
      <c r="H556" s="107" t="s">
        <v>2044</v>
      </c>
      <c r="J556" s="141"/>
      <c r="K556" s="185"/>
      <c r="P556" s="139" t="s">
        <v>2904</v>
      </c>
    </row>
    <row r="557" spans="1:16" x14ac:dyDescent="0.2">
      <c r="A557" s="102">
        <v>44842</v>
      </c>
      <c r="B557" s="182"/>
      <c r="E557" s="255" t="s">
        <v>2901</v>
      </c>
      <c r="F557" s="131">
        <v>395</v>
      </c>
      <c r="G557" s="139" t="s">
        <v>2895</v>
      </c>
      <c r="H557" s="107" t="s">
        <v>2906</v>
      </c>
      <c r="J557" s="141"/>
      <c r="K557" s="185" t="s">
        <v>2907</v>
      </c>
      <c r="P557" s="139" t="s">
        <v>2904</v>
      </c>
    </row>
    <row r="558" spans="1:16" x14ac:dyDescent="0.2">
      <c r="A558" s="102">
        <v>44849</v>
      </c>
      <c r="C558" s="104">
        <v>44850</v>
      </c>
      <c r="E558" s="187" t="s">
        <v>1914</v>
      </c>
      <c r="F558" s="131">
        <v>695</v>
      </c>
      <c r="G558" s="139" t="s">
        <v>2895</v>
      </c>
      <c r="H558" s="140" t="s">
        <v>2908</v>
      </c>
      <c r="I558" s="139" t="s">
        <v>2909</v>
      </c>
      <c r="J558" s="141" t="s">
        <v>2910</v>
      </c>
      <c r="K558" s="185" t="s">
        <v>2911</v>
      </c>
      <c r="M558" s="141" t="s">
        <v>2912</v>
      </c>
      <c r="N558" s="142" t="s">
        <v>2913</v>
      </c>
      <c r="O558" s="143">
        <v>44638</v>
      </c>
      <c r="P558" s="139" t="s">
        <v>2914</v>
      </c>
    </row>
    <row r="559" spans="1:16" x14ac:dyDescent="0.2">
      <c r="A559" s="102">
        <v>44863</v>
      </c>
      <c r="E559" s="186" t="s">
        <v>2905</v>
      </c>
      <c r="F559" s="131">
        <v>895</v>
      </c>
      <c r="G559" s="139" t="s">
        <v>2895</v>
      </c>
      <c r="H559" s="140" t="s">
        <v>2915</v>
      </c>
      <c r="I559" s="139" t="s">
        <v>2916</v>
      </c>
      <c r="J559" s="141"/>
      <c r="K559" s="185" t="s">
        <v>2917</v>
      </c>
      <c r="M559" s="141"/>
      <c r="N559" s="142"/>
      <c r="O559" s="143"/>
      <c r="P559" s="139"/>
    </row>
    <row r="560" spans="1:16" x14ac:dyDescent="0.2">
      <c r="A560" s="102">
        <v>44877</v>
      </c>
      <c r="E560" s="188" t="s">
        <v>77</v>
      </c>
      <c r="F560" s="131">
        <v>450</v>
      </c>
      <c r="G560" s="139" t="s">
        <v>2895</v>
      </c>
      <c r="H560" s="140" t="s">
        <v>2918</v>
      </c>
      <c r="I560" s="139"/>
      <c r="J560" s="141">
        <v>2041380164</v>
      </c>
      <c r="K560" s="185" t="s">
        <v>2919</v>
      </c>
      <c r="M560" s="141"/>
      <c r="N560" s="142"/>
      <c r="O560" s="143"/>
      <c r="P560" s="139" t="s">
        <v>2920</v>
      </c>
    </row>
    <row r="561" spans="1:16" x14ac:dyDescent="0.2">
      <c r="A561" s="102">
        <v>44891</v>
      </c>
      <c r="B561" s="182" t="s">
        <v>2921</v>
      </c>
      <c r="E561" s="256" t="s">
        <v>2901</v>
      </c>
      <c r="F561" s="131">
        <v>395</v>
      </c>
      <c r="G561" s="139" t="s">
        <v>2895</v>
      </c>
      <c r="H561" s="140" t="s">
        <v>2922</v>
      </c>
      <c r="J561" s="139">
        <v>2102429447</v>
      </c>
      <c r="K561" s="185" t="s">
        <v>2923</v>
      </c>
      <c r="M561" s="141"/>
      <c r="N561" s="142"/>
      <c r="O561" s="143"/>
      <c r="P561" s="139"/>
    </row>
    <row r="562" spans="1:16" x14ac:dyDescent="0.2">
      <c r="A562" s="189">
        <v>44898</v>
      </c>
      <c r="B562" s="103" t="s">
        <v>2924</v>
      </c>
      <c r="C562" s="104">
        <v>44898</v>
      </c>
      <c r="D562" s="103" t="s">
        <v>2925</v>
      </c>
      <c r="E562" s="190" t="s">
        <v>2926</v>
      </c>
      <c r="F562" s="131">
        <v>395</v>
      </c>
      <c r="G562" s="139" t="s">
        <v>2927</v>
      </c>
      <c r="H562" s="140" t="s">
        <v>2928</v>
      </c>
      <c r="I562" s="139"/>
      <c r="J562" s="141">
        <v>273423418</v>
      </c>
      <c r="K562" s="185" t="s">
        <v>2929</v>
      </c>
      <c r="M562" s="141"/>
      <c r="N562" s="142"/>
      <c r="O562" s="143"/>
      <c r="P562" s="139" t="s">
        <v>2930</v>
      </c>
    </row>
    <row r="563" spans="1:16" x14ac:dyDescent="0.2">
      <c r="A563" s="102">
        <v>44905</v>
      </c>
      <c r="B563" s="103" t="s">
        <v>2921</v>
      </c>
      <c r="E563" s="256" t="s">
        <v>2901</v>
      </c>
      <c r="F563" s="131">
        <v>300</v>
      </c>
      <c r="G563" s="139" t="s">
        <v>2931</v>
      </c>
      <c r="H563" s="140" t="s">
        <v>2932</v>
      </c>
      <c r="I563" s="139"/>
      <c r="J563" s="141"/>
      <c r="K563" s="185"/>
      <c r="M563" s="141"/>
      <c r="N563" s="142"/>
      <c r="O563" s="143"/>
      <c r="P563" s="139"/>
    </row>
    <row r="564" spans="1:16" x14ac:dyDescent="0.2">
      <c r="A564" s="102">
        <v>44905</v>
      </c>
      <c r="B564" s="103" t="s">
        <v>2921</v>
      </c>
      <c r="E564" s="191" t="s">
        <v>2926</v>
      </c>
      <c r="F564" s="131">
        <v>300</v>
      </c>
      <c r="G564" s="139" t="s">
        <v>2933</v>
      </c>
      <c r="H564" s="140" t="s">
        <v>2932</v>
      </c>
      <c r="I564" s="139"/>
      <c r="J564" s="141"/>
      <c r="K564" s="185"/>
      <c r="M564" s="141"/>
      <c r="N564" s="142"/>
      <c r="O564" s="143"/>
      <c r="P564" s="139"/>
    </row>
    <row r="565" spans="1:16" x14ac:dyDescent="0.2">
      <c r="A565" s="102">
        <v>44912</v>
      </c>
      <c r="E565" s="191" t="s">
        <v>2926</v>
      </c>
      <c r="F565" s="131">
        <v>395</v>
      </c>
      <c r="G565" s="139" t="s">
        <v>2895</v>
      </c>
      <c r="H565" s="140" t="s">
        <v>2934</v>
      </c>
      <c r="I565" s="139"/>
      <c r="J565" s="141"/>
      <c r="K565" s="185"/>
      <c r="M565" s="141"/>
      <c r="N565" s="142"/>
      <c r="O565" s="143"/>
      <c r="P565" s="139" t="s">
        <v>2935</v>
      </c>
    </row>
    <row r="566" spans="1:16" x14ac:dyDescent="0.2">
      <c r="A566" s="102">
        <v>44922</v>
      </c>
      <c r="B566" s="103" t="s">
        <v>3000</v>
      </c>
      <c r="E566" s="191" t="s">
        <v>2926</v>
      </c>
      <c r="F566" s="131">
        <v>395</v>
      </c>
      <c r="G566" s="139" t="s">
        <v>2936</v>
      </c>
      <c r="H566" s="140" t="s">
        <v>2937</v>
      </c>
      <c r="I566" s="139"/>
      <c r="J566" s="141"/>
      <c r="K566" s="185"/>
      <c r="M566" s="141"/>
      <c r="N566" s="142"/>
      <c r="O566" s="143"/>
      <c r="P566" s="139" t="s">
        <v>2935</v>
      </c>
    </row>
    <row r="567" spans="1:16" x14ac:dyDescent="0.2">
      <c r="A567" s="102">
        <v>44925</v>
      </c>
      <c r="B567" s="103" t="s">
        <v>2999</v>
      </c>
      <c r="E567" s="187" t="s">
        <v>2938</v>
      </c>
      <c r="F567" s="131">
        <v>345</v>
      </c>
      <c r="G567" s="139" t="s">
        <v>2939</v>
      </c>
      <c r="H567" t="s">
        <v>2940</v>
      </c>
      <c r="I567" s="139"/>
      <c r="J567" s="141"/>
      <c r="K567" s="193" t="s">
        <v>2941</v>
      </c>
      <c r="L567" s="184" t="s">
        <v>2942</v>
      </c>
      <c r="M567" s="141"/>
      <c r="N567" s="142"/>
      <c r="O567" s="143"/>
      <c r="P567" s="139" t="s">
        <v>2904</v>
      </c>
    </row>
    <row r="568" spans="1:16" x14ac:dyDescent="0.2">
      <c r="A568" s="102">
        <v>44925</v>
      </c>
      <c r="B568" s="103" t="s">
        <v>2943</v>
      </c>
      <c r="E568" s="191" t="s">
        <v>2926</v>
      </c>
      <c r="F568" s="131">
        <v>395</v>
      </c>
      <c r="G568" s="139" t="s">
        <v>2895</v>
      </c>
      <c r="H568" s="140" t="s">
        <v>2944</v>
      </c>
      <c r="I568" s="139"/>
      <c r="J568" s="141">
        <v>212173483</v>
      </c>
      <c r="K568" s="193"/>
      <c r="L568" s="184"/>
      <c r="M568" s="141"/>
      <c r="N568" s="142"/>
      <c r="O568" s="143"/>
      <c r="P568" s="139" t="s">
        <v>2935</v>
      </c>
    </row>
    <row r="569" spans="1:16" x14ac:dyDescent="0.2">
      <c r="A569" s="260">
        <v>44929</v>
      </c>
      <c r="C569" s="104">
        <v>44930</v>
      </c>
      <c r="E569" s="213" t="s">
        <v>2996</v>
      </c>
      <c r="F569" s="131">
        <v>545</v>
      </c>
      <c r="G569" t="s">
        <v>3028</v>
      </c>
      <c r="H569" s="140" t="s">
        <v>2997</v>
      </c>
      <c r="I569" s="139"/>
      <c r="J569" s="141">
        <v>210303733</v>
      </c>
      <c r="K569" s="193" t="s">
        <v>2726</v>
      </c>
      <c r="L569" s="184"/>
      <c r="M569" s="141"/>
      <c r="N569" s="142"/>
      <c r="O569" s="143"/>
      <c r="P569" t="s">
        <v>2935</v>
      </c>
    </row>
    <row r="570" spans="1:16" x14ac:dyDescent="0.2">
      <c r="A570" s="260">
        <v>44932</v>
      </c>
      <c r="E570" s="187" t="s">
        <v>2945</v>
      </c>
      <c r="F570" s="131">
        <v>395</v>
      </c>
      <c r="G570" s="139" t="s">
        <v>2946</v>
      </c>
      <c r="H570" s="140" t="s">
        <v>2947</v>
      </c>
      <c r="I570" s="139"/>
      <c r="J570" s="141">
        <v>226732296</v>
      </c>
      <c r="K570" s="193" t="s">
        <v>2948</v>
      </c>
      <c r="M570" s="141"/>
      <c r="N570" s="142"/>
      <c r="O570" s="143"/>
      <c r="P570" s="139" t="s">
        <v>2949</v>
      </c>
    </row>
    <row r="571" spans="1:16" x14ac:dyDescent="0.2">
      <c r="A571" s="102">
        <v>44939</v>
      </c>
      <c r="E571" s="256" t="s">
        <v>2901</v>
      </c>
      <c r="F571" s="131">
        <v>395</v>
      </c>
      <c r="G571" s="139" t="s">
        <v>2895</v>
      </c>
      <c r="H571" s="140" t="s">
        <v>2951</v>
      </c>
      <c r="I571" s="139"/>
      <c r="J571" s="141">
        <v>223528185</v>
      </c>
      <c r="K571" s="193" t="s">
        <v>2952</v>
      </c>
      <c r="M571" s="141"/>
      <c r="N571" s="142"/>
      <c r="O571" s="143"/>
      <c r="P571" s="139" t="s">
        <v>2904</v>
      </c>
    </row>
    <row r="572" spans="1:16" x14ac:dyDescent="0.2">
      <c r="A572" s="102">
        <v>44939</v>
      </c>
      <c r="C572" s="104">
        <v>44941</v>
      </c>
      <c r="E572" s="194" t="s">
        <v>268</v>
      </c>
      <c r="F572" s="131">
        <v>445</v>
      </c>
      <c r="G572" s="139" t="s">
        <v>2895</v>
      </c>
      <c r="H572" s="140" t="s">
        <v>2953</v>
      </c>
      <c r="I572" s="139" t="s">
        <v>645</v>
      </c>
      <c r="J572" s="141"/>
      <c r="K572" s="115" t="s">
        <v>2954</v>
      </c>
      <c r="M572" s="140" t="s">
        <v>2955</v>
      </c>
      <c r="N572" s="142"/>
      <c r="O572" s="143">
        <v>44758</v>
      </c>
      <c r="P572" s="139" t="s">
        <v>2956</v>
      </c>
    </row>
    <row r="573" spans="1:16" x14ac:dyDescent="0.2">
      <c r="A573" s="192">
        <v>44982</v>
      </c>
      <c r="E573" s="259" t="s">
        <v>3002</v>
      </c>
      <c r="F573" s="131">
        <v>395</v>
      </c>
      <c r="G573" s="257" t="s">
        <v>3026</v>
      </c>
      <c r="H573" s="140" t="s">
        <v>3027</v>
      </c>
      <c r="I573" s="139"/>
      <c r="J573" s="141"/>
      <c r="K573" s="115"/>
      <c r="M573" s="140"/>
      <c r="N573" s="142"/>
      <c r="O573" s="143"/>
      <c r="P573" s="139"/>
    </row>
    <row r="574" spans="1:16" x14ac:dyDescent="0.2">
      <c r="A574" s="102">
        <v>44988</v>
      </c>
      <c r="B574" s="103" t="s">
        <v>2706</v>
      </c>
      <c r="C574" s="104">
        <v>44988</v>
      </c>
      <c r="D574" s="103" t="s">
        <v>1650</v>
      </c>
      <c r="E574" s="195" t="s">
        <v>2740</v>
      </c>
      <c r="F574" s="131">
        <v>650</v>
      </c>
      <c r="G574" s="184" t="s">
        <v>2936</v>
      </c>
      <c r="H574" s="107" t="s">
        <v>2957</v>
      </c>
      <c r="I574" t="s">
        <v>1985</v>
      </c>
      <c r="J574" s="141" t="s">
        <v>2958</v>
      </c>
      <c r="K574" s="115" t="s">
        <v>2959</v>
      </c>
      <c r="L574" t="s">
        <v>2960</v>
      </c>
      <c r="M574" s="108" t="s">
        <v>649</v>
      </c>
      <c r="N574" s="109" t="s">
        <v>649</v>
      </c>
      <c r="O574" s="110">
        <v>44627</v>
      </c>
      <c r="P574" s="139" t="s">
        <v>2961</v>
      </c>
    </row>
    <row r="575" spans="1:16" x14ac:dyDescent="0.2">
      <c r="A575" s="102">
        <v>44988</v>
      </c>
      <c r="B575" s="103" t="s">
        <v>2706</v>
      </c>
      <c r="C575" s="104">
        <v>44988</v>
      </c>
      <c r="D575" s="103" t="s">
        <v>1650</v>
      </c>
      <c r="E575" s="195" t="s">
        <v>2740</v>
      </c>
      <c r="F575" s="131">
        <v>650</v>
      </c>
      <c r="G575" s="139" t="s">
        <v>2936</v>
      </c>
      <c r="H575" s="107" t="s">
        <v>2957</v>
      </c>
      <c r="I575" t="s">
        <v>1985</v>
      </c>
      <c r="J575" s="141" t="s">
        <v>2958</v>
      </c>
      <c r="K575" s="115" t="s">
        <v>2959</v>
      </c>
      <c r="M575" s="108" t="s">
        <v>649</v>
      </c>
      <c r="N575" s="109" t="s">
        <v>649</v>
      </c>
      <c r="O575" s="110">
        <v>44627</v>
      </c>
      <c r="P575" s="139" t="s">
        <v>2961</v>
      </c>
    </row>
    <row r="576" spans="1:16" x14ac:dyDescent="0.2">
      <c r="A576" s="102">
        <v>44988</v>
      </c>
      <c r="B576" s="103" t="s">
        <v>2706</v>
      </c>
      <c r="C576" s="104">
        <v>44988</v>
      </c>
      <c r="D576" s="103" t="s">
        <v>1650</v>
      </c>
      <c r="E576" s="195" t="s">
        <v>2319</v>
      </c>
      <c r="F576" s="131">
        <v>795</v>
      </c>
      <c r="G576" s="139" t="s">
        <v>2936</v>
      </c>
      <c r="H576" s="107" t="s">
        <v>2957</v>
      </c>
      <c r="I576" t="s">
        <v>1985</v>
      </c>
      <c r="J576" s="141" t="s">
        <v>2958</v>
      </c>
      <c r="K576" s="115" t="s">
        <v>2959</v>
      </c>
      <c r="M576" s="108" t="s">
        <v>649</v>
      </c>
      <c r="N576" s="109" t="s">
        <v>649</v>
      </c>
      <c r="O576" s="110">
        <v>44627</v>
      </c>
      <c r="P576" s="139" t="s">
        <v>2961</v>
      </c>
    </row>
    <row r="577" spans="1:16" x14ac:dyDescent="0.2">
      <c r="A577" s="102">
        <v>44996</v>
      </c>
      <c r="E577" s="196" t="s">
        <v>234</v>
      </c>
      <c r="F577" s="131">
        <v>495</v>
      </c>
      <c r="G577" s="139" t="s">
        <v>2962</v>
      </c>
      <c r="H577" s="197" t="s">
        <v>2963</v>
      </c>
      <c r="I577" t="s">
        <v>2964</v>
      </c>
      <c r="J577" s="141"/>
      <c r="K577" s="115" t="s">
        <v>2965</v>
      </c>
      <c r="P577" s="139"/>
    </row>
    <row r="578" spans="1:16" x14ac:dyDescent="0.2">
      <c r="A578" s="102">
        <v>44996</v>
      </c>
      <c r="E578" s="195" t="s">
        <v>2945</v>
      </c>
      <c r="F578" s="131">
        <v>395</v>
      </c>
      <c r="G578" s="139" t="s">
        <v>2962</v>
      </c>
      <c r="H578" s="107" t="s">
        <v>2963</v>
      </c>
      <c r="I578" t="s">
        <v>2964</v>
      </c>
      <c r="J578" s="141"/>
      <c r="K578" s="115" t="s">
        <v>2965</v>
      </c>
      <c r="P578" s="139"/>
    </row>
    <row r="579" spans="1:16" x14ac:dyDescent="0.2">
      <c r="A579" s="102">
        <v>45002</v>
      </c>
      <c r="E579" s="255" t="s">
        <v>2901</v>
      </c>
      <c r="F579" s="131">
        <v>395</v>
      </c>
      <c r="G579" s="257" t="s">
        <v>2895</v>
      </c>
      <c r="H579" s="107" t="s">
        <v>3022</v>
      </c>
      <c r="I579" t="s">
        <v>622</v>
      </c>
      <c r="J579" s="258">
        <v>21985124</v>
      </c>
      <c r="K579" s="115" t="s">
        <v>3023</v>
      </c>
      <c r="P579" s="139"/>
    </row>
    <row r="580" spans="1:16" x14ac:dyDescent="0.2">
      <c r="A580" s="102">
        <v>45009</v>
      </c>
      <c r="E580" s="195" t="s">
        <v>3024</v>
      </c>
      <c r="F580" s="131">
        <v>790</v>
      </c>
      <c r="G580" s="257" t="s">
        <v>2950</v>
      </c>
      <c r="H580" s="107" t="s">
        <v>3025</v>
      </c>
      <c r="J580" s="258"/>
      <c r="K580" s="115"/>
      <c r="P580" s="139"/>
    </row>
    <row r="581" spans="1:16" x14ac:dyDescent="0.2">
      <c r="A581" s="102">
        <v>45009</v>
      </c>
      <c r="E581" s="195" t="s">
        <v>2945</v>
      </c>
      <c r="F581" s="131">
        <v>0</v>
      </c>
      <c r="G581" s="257" t="s">
        <v>2950</v>
      </c>
      <c r="H581" s="107" t="s">
        <v>3025</v>
      </c>
      <c r="J581" s="258"/>
      <c r="K581" s="115"/>
      <c r="P581" s="139"/>
    </row>
    <row r="582" spans="1:16" x14ac:dyDescent="0.2">
      <c r="A582" s="102">
        <v>45010</v>
      </c>
      <c r="B582" s="103" t="s">
        <v>649</v>
      </c>
      <c r="C582" s="104">
        <v>44646</v>
      </c>
      <c r="D582" s="103" t="s">
        <v>649</v>
      </c>
      <c r="E582" s="255" t="s">
        <v>2901</v>
      </c>
      <c r="F582" s="131">
        <v>395</v>
      </c>
      <c r="G582" t="s">
        <v>2966</v>
      </c>
      <c r="H582" s="107" t="s">
        <v>2967</v>
      </c>
      <c r="I582" t="s">
        <v>2968</v>
      </c>
      <c r="J582" s="141" t="s">
        <v>649</v>
      </c>
      <c r="K582" s="115" t="s">
        <v>2969</v>
      </c>
      <c r="M582" s="108" t="s">
        <v>649</v>
      </c>
      <c r="N582" s="109" t="s">
        <v>649</v>
      </c>
      <c r="O582" s="110">
        <v>44758</v>
      </c>
      <c r="P582" s="139" t="s">
        <v>622</v>
      </c>
    </row>
  </sheetData>
  <hyperlinks>
    <hyperlink ref="K58" r:id="rId1" xr:uid="{23B735BE-94B8-4C14-BFE0-4BF18CDAF6CB}"/>
    <hyperlink ref="K18" r:id="rId2" xr:uid="{4687D493-0415-487C-9AE5-28C28C2A4F6F}"/>
    <hyperlink ref="K42" r:id="rId3" xr:uid="{BCBD2B06-C524-4258-9308-788C5149234D}"/>
    <hyperlink ref="K64" r:id="rId4" xr:uid="{F40D65CD-C8DC-4E4A-8AD4-E117036E4BD7}"/>
    <hyperlink ref="K80" r:id="rId5" xr:uid="{14CBC5A1-652B-424D-8CC5-16DAF96C2EBC}"/>
    <hyperlink ref="K98" r:id="rId6" xr:uid="{A331C7EF-1789-4693-B009-307277F1B5AC}"/>
    <hyperlink ref="K99" r:id="rId7" xr:uid="{9BB3434D-1731-4CDB-8EBA-067D7A9F1DED}"/>
    <hyperlink ref="K112" r:id="rId8" xr:uid="{826C5C5F-8656-4BB3-911A-374A20CF8E99}"/>
    <hyperlink ref="K130" r:id="rId9" xr:uid="{3C9C51DA-9E5D-4A00-A6E2-56E9C7C42BFF}"/>
    <hyperlink ref="K120" r:id="rId10" xr:uid="{A954BDBE-017C-48DC-977C-A02B8DCB255C}"/>
    <hyperlink ref="K150" r:id="rId11" xr:uid="{43F8DB3F-58DE-49A7-A3CD-8C675170E6CF}"/>
    <hyperlink ref="K181" r:id="rId12" xr:uid="{6D1D262A-DB80-45CE-967A-EAC8FBFD6F68}"/>
    <hyperlink ref="K178" r:id="rId13" xr:uid="{A53F5A9E-DE73-42DE-981C-C6103AB3FA51}"/>
    <hyperlink ref="K175" r:id="rId14" xr:uid="{7774AAB9-B875-4FBD-84A3-E769DFE25327}"/>
    <hyperlink ref="K183" r:id="rId15" xr:uid="{4B1CB991-B07C-419C-BB0A-252CABD67CC0}"/>
    <hyperlink ref="K184" r:id="rId16" xr:uid="{302753CD-6683-4BD8-8953-9E24B12C1A5F}"/>
    <hyperlink ref="K213" r:id="rId17" xr:uid="{B96098F3-EA10-4185-8C8E-D594395D9AC0}"/>
    <hyperlink ref="K189" r:id="rId18" xr:uid="{F385DF1C-9A9D-46F1-9EAB-26C64D7AEE17}"/>
    <hyperlink ref="K208" r:id="rId19" xr:uid="{F9E3DB61-9E17-40EC-AFDB-D5A3457F4316}"/>
    <hyperlink ref="K202" r:id="rId20" xr:uid="{39175A27-1404-4731-B674-350998749085}"/>
    <hyperlink ref="K192" r:id="rId21" xr:uid="{A2DB712E-BB61-401A-B82B-68B4D7EC9EB3}"/>
    <hyperlink ref="K204" r:id="rId22" xr:uid="{C2B7E19A-6D75-4F17-A86D-4C4338D04AD7}"/>
    <hyperlink ref="K198" r:id="rId23" xr:uid="{5D40D24A-631B-44F7-931E-A0EBD613DAB1}"/>
    <hyperlink ref="K191" r:id="rId24" xr:uid="{092B3E04-505B-47A8-B3CA-C120915D4DD9}"/>
    <hyperlink ref="K190" r:id="rId25" xr:uid="{02823757-58FE-43E9-B401-CAFB4A4AAD5F}"/>
    <hyperlink ref="K193" r:id="rId26" xr:uid="{D7B88E4F-9A26-4A7C-B545-CF453B617290}"/>
    <hyperlink ref="K210" r:id="rId27" xr:uid="{1504F071-09D1-40CB-B6FE-719A12AFE51F}"/>
    <hyperlink ref="K223" r:id="rId28" xr:uid="{C123DCEB-6185-4E99-B99D-8126C5F05BA7}"/>
    <hyperlink ref="K217" r:id="rId29" xr:uid="{353F1ED5-8881-4D97-8C4E-3125A0928751}"/>
    <hyperlink ref="K209" r:id="rId30" xr:uid="{7D567034-B37E-4ACB-8FA7-78685356E3D8}"/>
    <hyperlink ref="K211" r:id="rId31" xr:uid="{99E88D4B-5BA5-48B6-B4EA-0C86AF78B3BE}"/>
    <hyperlink ref="K215" r:id="rId32" xr:uid="{880E9D03-EF48-43A1-B54B-0450C7EFCCCB}"/>
    <hyperlink ref="K224" r:id="rId33" xr:uid="{3E04FE3F-034D-439D-BCCF-529CDA6748CF}"/>
    <hyperlink ref="K230" r:id="rId34" xr:uid="{3A251C42-B3D6-41D1-BEC1-0A0503E56342}"/>
    <hyperlink ref="K220" r:id="rId35" xr:uid="{0FBF3090-6460-4BD5-AAC8-0DCFF2087E6C}"/>
    <hyperlink ref="K218" r:id="rId36" xr:uid="{F6A62350-ABE0-43A8-9671-CFF7E279B618}"/>
    <hyperlink ref="K265" r:id="rId37" xr:uid="{A37CB265-93CD-42BA-AFC7-06FC201E8F67}"/>
    <hyperlink ref="K222" r:id="rId38" xr:uid="{6A91967E-65D2-4087-9429-4DA3965AADC7}"/>
    <hyperlink ref="K242" r:id="rId39" xr:uid="{7A694ABF-0312-4C56-8739-CCBE74305E05}"/>
    <hyperlink ref="K239" r:id="rId40" xr:uid="{06534068-2E1F-4C19-9CC3-0C1FCE77A386}"/>
    <hyperlink ref="K258" r:id="rId41" xr:uid="{DBE2C15D-3ECF-49F7-B748-BF46C02BDEEC}"/>
    <hyperlink ref="K283" r:id="rId42" xr:uid="{ECA290B2-08A6-4251-9110-7D5D65532C2C}"/>
    <hyperlink ref="K229" r:id="rId43" xr:uid="{8B8A2F96-F226-41E1-BBA1-B60A79A078D7}"/>
    <hyperlink ref="K233" r:id="rId44" xr:uid="{829DEB78-C64B-4C4E-82FF-55898DFF82D2}"/>
    <hyperlink ref="K254" r:id="rId45" xr:uid="{7A79B762-8D16-4D70-967C-FB53F69E6890}"/>
    <hyperlink ref="K232" r:id="rId46" xr:uid="{4C942FC4-0795-4A8F-94D8-DD46EB8FCD0D}"/>
    <hyperlink ref="K227" r:id="rId47" xr:uid="{0764F2CD-DBDA-46E5-A0BE-46C501DEC1A1}"/>
    <hyperlink ref="K255" r:id="rId48" xr:uid="{2ED5148E-B1D3-4D5D-AAC8-D3B3FA8B7734}"/>
    <hyperlink ref="K234" r:id="rId49" xr:uid="{9232E598-0B91-425F-9C9D-E3FB0BF8207F}"/>
    <hyperlink ref="K238" r:id="rId50" xr:uid="{77D60CDF-A216-4CA1-B81C-B494F1EDF2BB}"/>
    <hyperlink ref="K246" r:id="rId51" xr:uid="{5F2B320C-549F-471E-B0AA-3F9B4B27301A}"/>
    <hyperlink ref="K286" r:id="rId52" xr:uid="{A67F0236-7CDA-47B8-97A1-E7731AF6FBC1}"/>
    <hyperlink ref="K256" r:id="rId53" xr:uid="{005C7FB6-B820-4920-9AF1-CC7F3659931C}"/>
    <hyperlink ref="K240" r:id="rId54" xr:uid="{19CB2C0D-40E9-4C88-A416-64BC4C7319F1}"/>
    <hyperlink ref="K262" r:id="rId55" xr:uid="{37303981-F8E1-405D-B551-E625040400BF}"/>
    <hyperlink ref="K235" r:id="rId56" xr:uid="{6556FC83-3B10-4601-906B-D01AC20D3ED0}"/>
    <hyperlink ref="K236" r:id="rId57" xr:uid="{1CEE035E-B24E-4741-A591-F1E0444A81D7}"/>
    <hyperlink ref="K241" r:id="rId58" xr:uid="{291C3CE2-A45A-46AC-A5B6-04779F10C10F}"/>
    <hyperlink ref="K248" r:id="rId59" xr:uid="{F7E5A58F-F5CA-4A63-B347-DC8D8CE6E79B}"/>
    <hyperlink ref="K273" r:id="rId60" xr:uid="{410FAE2D-439D-43B1-AF9B-5C49F38F535A}"/>
    <hyperlink ref="K267" r:id="rId61" xr:uid="{9FF43432-BE72-4EA2-B69F-E7E694F913FD}"/>
    <hyperlink ref="K279" r:id="rId62" xr:uid="{EFE8D13E-9E52-433F-A106-5201BF66AA98}"/>
    <hyperlink ref="K270" r:id="rId63" xr:uid="{80E0679D-CCBB-402C-94B5-EDCD60CB9B6B}"/>
    <hyperlink ref="K266" r:id="rId64" xr:uid="{7CA7D673-D77B-43D2-8491-C779F79BD098}"/>
    <hyperlink ref="K260" r:id="rId65" xr:uid="{9C3FADEC-06B2-4F8C-BBBD-31FCC6021FF7}"/>
    <hyperlink ref="K289" r:id="rId66" display="mailto:jo.shapland@gmail.com" xr:uid="{6F3F99BE-9273-491C-B87B-452FC29BA3A9}"/>
    <hyperlink ref="K297" r:id="rId67" xr:uid="{585ACBB2-E7E9-4D9E-8EDF-1D7CCBC4505C}"/>
    <hyperlink ref="K268" r:id="rId68" xr:uid="{8D4BEAAB-89B8-4DCF-9AD1-9B41701FDDF5}"/>
    <hyperlink ref="K272" r:id="rId69" xr:uid="{8D80311D-7CC4-4DC3-A46D-95B122EC1CAC}"/>
    <hyperlink ref="K277" r:id="rId70" xr:uid="{16F43CD1-0430-47C2-91A3-96C751D9DB82}"/>
    <hyperlink ref="K276" r:id="rId71" xr:uid="{73ED52F0-8328-4762-AC62-94F485C1D6B4}"/>
    <hyperlink ref="K294" r:id="rId72" xr:uid="{E1A17DE8-4934-4136-81A6-B1456413242C}"/>
    <hyperlink ref="K309" r:id="rId73" xr:uid="{175FDDD1-5270-46DF-B761-1513B8B5EFF7}"/>
    <hyperlink ref="K310" r:id="rId74" xr:uid="{DAE52876-ACAF-41DA-9946-80F146D4BB7E}"/>
    <hyperlink ref="K275" r:id="rId75" xr:uid="{1819E8A9-DAC4-4916-A072-A1179DA800A8}"/>
    <hyperlink ref="K292" r:id="rId76" display="mailto:dasapana@gmail.com" xr:uid="{9A5C9AE3-0A3A-466B-8D14-12376BB8915C}"/>
    <hyperlink ref="K282" r:id="rId77" xr:uid="{43175657-470F-4AAC-B499-8108B0EC9EB1}"/>
    <hyperlink ref="K280" r:id="rId78" xr:uid="{9E7BA885-F053-412F-9D49-8AB7A7CEC9E5}"/>
    <hyperlink ref="K281" r:id="rId79" xr:uid="{D5CBB953-AE85-42D8-8073-2EEB62266731}"/>
    <hyperlink ref="K284" r:id="rId80" xr:uid="{BD9A6EEB-6438-40DB-A372-E593577AD18B}"/>
    <hyperlink ref="K305" r:id="rId81" xr:uid="{670F6B4F-B125-47DA-882E-8580BBF74155}"/>
    <hyperlink ref="K291" r:id="rId82" display="mailto:kgtaylor@xtra.co.nz" xr:uid="{484C5545-A6CD-4D82-A9BF-C223D3F95581}"/>
    <hyperlink ref="K287" r:id="rId83" xr:uid="{385570F4-289A-4E11-BE15-4811BD64111F}"/>
    <hyperlink ref="K301" r:id="rId84" xr:uid="{794F407A-2700-45AE-B81D-501AD343DD87}"/>
    <hyperlink ref="K313" r:id="rId85" xr:uid="{4DC14CEC-500A-43EF-A30D-8E0842C25516}"/>
    <hyperlink ref="K296" r:id="rId86" xr:uid="{4D055AB4-0474-4B68-8F8D-4DAD4C7DEFD7}"/>
    <hyperlink ref="K303" r:id="rId87" xr:uid="{A8E0B5E9-DEA2-4878-A98C-085FC3C2884F}"/>
    <hyperlink ref="I305" r:id="rId88" xr:uid="{E4167B6B-C2F7-401F-B44F-C71178142DE6}"/>
    <hyperlink ref="K304" r:id="rId89" display="mailto:mattandaj@cdmdotnet.com" xr:uid="{C698E5FB-07D6-4F69-A735-13F0C44C9214}"/>
    <hyperlink ref="K318" r:id="rId90" xr:uid="{275C2AA0-9A9E-43F3-8AE5-17208AC63A31}"/>
    <hyperlink ref="K320" r:id="rId91" xr:uid="{29EC323B-874C-4718-A301-F35456DAFC11}"/>
    <hyperlink ref="K308" r:id="rId92" xr:uid="{010DC4A6-056D-4692-AE1A-664438A5CD18}"/>
    <hyperlink ref="K312" r:id="rId93" xr:uid="{E780A126-8B8A-417B-B78B-9F22264364D6}"/>
    <hyperlink ref="K315" r:id="rId94" xr:uid="{C9AFE60E-11EE-4805-AA6C-98319EBC0734}"/>
    <hyperlink ref="K314" r:id="rId95" xr:uid="{4ED762FB-E2ED-4FC7-A0E0-C6D930DD597B}"/>
    <hyperlink ref="K316" r:id="rId96" xr:uid="{E3811D64-8444-44FB-B467-4920FFE84410}"/>
    <hyperlink ref="K323" r:id="rId97" xr:uid="{1F12B42E-6ECF-47D6-A9F4-E0F57586DD08}"/>
    <hyperlink ref="K319" r:id="rId98" xr:uid="{F9AC7733-C3B3-44D2-9E44-87258C2CC91E}"/>
    <hyperlink ref="K307" r:id="rId99" xr:uid="{D4737ACD-CBFC-4972-8CFB-54306235BF73}"/>
    <hyperlink ref="K335" r:id="rId100" xr:uid="{628AE955-DBAF-4CE7-A8B9-DEE34D06D5BF}"/>
    <hyperlink ref="K352" r:id="rId101" xr:uid="{7F923896-F783-4C0F-ABA4-DC26904AB8E4}"/>
    <hyperlink ref="K327" r:id="rId102" xr:uid="{D89FDABB-F0F4-4B89-B5D0-5064999BAA96}"/>
    <hyperlink ref="K337" r:id="rId103" xr:uid="{2ED31F5D-EC5D-4C3C-9D24-E46354388957}"/>
    <hyperlink ref="K329" r:id="rId104" xr:uid="{D70E571A-2FB8-49EE-AAEF-DD42ECE834EC}"/>
    <hyperlink ref="K331" r:id="rId105" xr:uid="{D4F32E4F-6FD5-492C-BDF2-E1260A543883}"/>
    <hyperlink ref="K332" r:id="rId106" xr:uid="{46546419-EF9A-4CC1-87B2-0C4E9AB1E651}"/>
    <hyperlink ref="K342" r:id="rId107" xr:uid="{B7DF66C2-E938-4E61-AE7F-DDFD209F3F60}"/>
    <hyperlink ref="K339" r:id="rId108" xr:uid="{FF352474-5AC3-4FD5-972A-883215B404BC}"/>
    <hyperlink ref="K345" r:id="rId109" xr:uid="{EA7FB999-7ECE-44D2-B9E7-8148F3BC18EA}"/>
    <hyperlink ref="K336" r:id="rId110" xr:uid="{1C1AB448-95C4-4590-B806-7491A9DA1D3A}"/>
    <hyperlink ref="K341" r:id="rId111" display="mailto:adrian.close@gmail.com" xr:uid="{E5B03D65-4C60-45C5-9BD4-EB2A5DF6B78B}"/>
    <hyperlink ref="K338" r:id="rId112" xr:uid="{35A041C7-ABBC-4546-A8C8-B4ABB3BEAB18}"/>
    <hyperlink ref="K343" r:id="rId113" xr:uid="{753EE2D4-EBEA-4B47-BEE7-B7E87DE65A57}"/>
    <hyperlink ref="K351" r:id="rId114" xr:uid="{311664A0-C71B-494C-88F8-05E3478FE8EC}"/>
    <hyperlink ref="K344" r:id="rId115" xr:uid="{2A9730AF-C484-45D1-AC64-EDD1199EBA08}"/>
    <hyperlink ref="K361" r:id="rId116" xr:uid="{52E7EC23-F7EC-4309-B991-973D663AD6DB}"/>
    <hyperlink ref="K347" r:id="rId117" xr:uid="{E31FB7FF-A444-4027-8C35-186D15FC31DD}"/>
    <hyperlink ref="K359" r:id="rId118" xr:uid="{60BC69BC-1342-4726-804A-7B4C3C534FD7}"/>
    <hyperlink ref="K348" r:id="rId119" xr:uid="{E23F3A03-DF62-48EE-BA7D-2969F3C3F443}"/>
    <hyperlink ref="K363" r:id="rId120" xr:uid="{07600212-5594-4AFF-B0B6-0D46948F61D3}"/>
    <hyperlink ref="K367" r:id="rId121" xr:uid="{39656CDE-2668-4ADC-856B-305C55F8E174}"/>
    <hyperlink ref="K353" r:id="rId122" xr:uid="{8536B5EB-7A97-4B5F-8B29-F902C224F867}"/>
    <hyperlink ref="K350" r:id="rId123" xr:uid="{43D695CB-CB67-49CB-96B4-3FD6A5EFFF49}"/>
    <hyperlink ref="K364" r:id="rId124" xr:uid="{110E0068-1EB4-44EA-AD46-95CF0EA74CF2}"/>
    <hyperlink ref="K362" r:id="rId125" display="mailto:Thefrears@gmail.com" xr:uid="{D0DF9A01-88EE-4B48-92A1-4836D550A8B3}"/>
    <hyperlink ref="K370" r:id="rId126" xr:uid="{2DF23F9B-A771-422C-8A11-E36C6CD8C8A5}"/>
    <hyperlink ref="K369" r:id="rId127" xr:uid="{20EA17C3-6F91-4AFC-A2F5-A4E1BE83C822}"/>
    <hyperlink ref="K368" r:id="rId128" xr:uid="{EC43C2F6-267B-4A7B-A048-45E5FB9C32A3}"/>
    <hyperlink ref="K371" r:id="rId129" xr:uid="{3A85CF77-0B78-4CB9-B23B-6B3922D67888}"/>
    <hyperlink ref="K388" r:id="rId130" xr:uid="{446B2D9F-A8C1-45F5-8C3D-C7D38057C353}"/>
    <hyperlink ref="K372" r:id="rId131" xr:uid="{22797A55-0067-400C-817B-2D6BBC322B7B}"/>
    <hyperlink ref="K379" r:id="rId132" xr:uid="{B1E95FD5-7C31-4468-ABE3-5DA52879A47F}"/>
    <hyperlink ref="K373" r:id="rId133" xr:uid="{F69971A4-BED7-439F-AE99-6D2FFC95C9B8}"/>
    <hyperlink ref="K395" r:id="rId134" xr:uid="{147C4EE7-D0A2-4605-8CAE-EA479BBE18BC}"/>
    <hyperlink ref="K374" r:id="rId135" xr:uid="{1300EF61-293F-4883-9138-D8DD5EA8BBA3}"/>
    <hyperlink ref="K377" r:id="rId136" xr:uid="{801FF9D8-B979-420D-9902-B6FC60768810}"/>
    <hyperlink ref="K375" r:id="rId137" xr:uid="{020DA159-52EA-4F94-8846-89860E4257E0}"/>
    <hyperlink ref="K378" r:id="rId138" xr:uid="{1BA4ECC9-2083-4D6E-BDF7-F5BA58A1F0B5}"/>
    <hyperlink ref="K391" r:id="rId139" xr:uid="{CF206B60-0326-4088-A46C-741465550CC5}"/>
    <hyperlink ref="K382" r:id="rId140" xr:uid="{5ACBBFB2-8D3F-4823-AE4F-5E443184620D}"/>
    <hyperlink ref="K386" r:id="rId141" xr:uid="{09EE0EB2-3CF0-44A4-8855-6E2597AFEDCA}"/>
    <hyperlink ref="K390" r:id="rId142" xr:uid="{7C281614-A287-4D47-94CF-C613EA2D5138}"/>
    <hyperlink ref="K387" r:id="rId143" xr:uid="{0A8FE6D1-18F9-401E-862F-2B9C1430D3F8}"/>
    <hyperlink ref="K435" r:id="rId144" xr:uid="{15E15385-3623-4FF3-883E-2C3E4C127A22}"/>
    <hyperlink ref="K396" r:id="rId145" xr:uid="{94ABBB65-9E36-4E52-8DB3-D90A782E69BE}"/>
    <hyperlink ref="K429" r:id="rId146" xr:uid="{B36EC555-F550-455A-91C9-C3825580C051}"/>
    <hyperlink ref="K399" r:id="rId147" xr:uid="{BA3D6CD3-6FDA-438A-AAF5-4BC7958EB1C9}"/>
    <hyperlink ref="K397" r:id="rId148" xr:uid="{FD26D662-7062-4ED4-8CA7-F74673D00C0C}"/>
    <hyperlink ref="K398" r:id="rId149" xr:uid="{0888339A-7F70-4A5F-8E1C-9845D26E278B}"/>
    <hyperlink ref="K409" r:id="rId150" xr:uid="{039C163C-B34B-4902-9ED1-C0E8BD2CC4B2}"/>
    <hyperlink ref="K400" r:id="rId151" display="mailto:griffintreeservices@hotmail.co.nz" xr:uid="{2BFAEF59-3C5A-4DF3-9690-C796596B551C}"/>
    <hyperlink ref="K408" r:id="rId152" xr:uid="{A3DA7222-68E1-4D3D-AB12-D10A2903227A}"/>
    <hyperlink ref="K423" r:id="rId153" xr:uid="{FABEDE19-1674-4E0D-9C48-7A10B2F95297}"/>
    <hyperlink ref="K404" r:id="rId154" xr:uid="{4619EFE2-A92F-41FA-BCF4-329085D607F3}"/>
    <hyperlink ref="K402" r:id="rId155" xr:uid="{70E5E505-6B9E-4FC3-B808-1AE60113C3BB}"/>
    <hyperlink ref="K401" r:id="rId156" xr:uid="{636EC398-E430-479F-B040-D442C54A9248}"/>
    <hyperlink ref="K403" r:id="rId157" xr:uid="{11074540-5740-4F97-8DB7-0254532F12F4}"/>
    <hyperlink ref="K407" r:id="rId158" xr:uid="{235B31EA-D0F2-4DC0-BA95-CBF644164605}"/>
    <hyperlink ref="K406" r:id="rId159" xr:uid="{E7B840D0-A1E0-4E30-B703-20EFC9BB72CF}"/>
    <hyperlink ref="K438" r:id="rId160" xr:uid="{D21C98CE-196F-4E98-B1F5-B1D2B13FD416}"/>
    <hyperlink ref="K433" r:id="rId161" xr:uid="{BECC05A3-E529-4470-B44B-ECC1461DEAF3}"/>
    <hyperlink ref="K410" r:id="rId162" xr:uid="{C05D774E-6281-4F9C-86BF-8D031D46F3BE}"/>
    <hyperlink ref="K415" r:id="rId163" xr:uid="{30A4B59F-8E50-495D-B63F-46A6BD375F9D}"/>
    <hyperlink ref="K421" r:id="rId164" xr:uid="{30A8EA0D-B27B-4E17-AFD5-53F0505BC2D1}"/>
    <hyperlink ref="K411" r:id="rId165" xr:uid="{1AEDBF4E-FC08-4DB3-93E1-F3B173496A5A}"/>
    <hyperlink ref="K412" r:id="rId166" xr:uid="{0A799AB7-3CD0-49CE-B68F-D60BC4F13004}"/>
    <hyperlink ref="K420" r:id="rId167" xr:uid="{6C7B7559-63D2-44A3-A37E-FA417BD4E74F}"/>
    <hyperlink ref="K431" r:id="rId168" xr:uid="{A3B5C3D9-0E6C-4E3B-AD54-C159142D6038}"/>
    <hyperlink ref="K427" r:id="rId169" xr:uid="{60FB0E2F-08CA-461B-AC44-8B3CF9202F4D}"/>
    <hyperlink ref="I427" r:id="rId170" xr:uid="{6ABDB2A5-1F3D-474B-8424-2C57726465A0}"/>
    <hyperlink ref="K416" r:id="rId171" xr:uid="{895D6F62-7464-4420-9125-DC15135E1A11}"/>
    <hyperlink ref="J414" r:id="rId172" display="tel:+61 414 980 277" xr:uid="{80DDFFCD-7C35-4DBE-8E6D-B1DD9584AD1F}"/>
    <hyperlink ref="K414" r:id="rId173" display="mailto:barkersandra22@gmail.com" xr:uid="{C15A4497-8035-47A0-BA74-47ECC4007FF0}"/>
    <hyperlink ref="K417" r:id="rId174" xr:uid="{A9CCA19A-F6EC-4B60-8543-2F6A071ED876}"/>
    <hyperlink ref="K418" r:id="rId175" xr:uid="{30706AC0-C86B-4B05-93FE-C3954803DA6F}"/>
    <hyperlink ref="K419" r:id="rId176" xr:uid="{4A9E7EA0-157A-4CF2-9AD5-F35D106A6C58}"/>
    <hyperlink ref="K443" r:id="rId177" xr:uid="{C78770B0-B168-47B5-8D7D-55B0E145A18A}"/>
    <hyperlink ref="K422" r:id="rId178" xr:uid="{EEA1333D-19CC-4B46-AA7E-4DFD0211D86F}"/>
    <hyperlink ref="K424" r:id="rId179" xr:uid="{90DEF33F-9999-4DAC-B8EF-E7FA52F598AE}"/>
    <hyperlink ref="K440" r:id="rId180" xr:uid="{F00AC9C4-A708-4B4E-93F1-49D438366196}"/>
    <hyperlink ref="K425" r:id="rId181" xr:uid="{ACB5F98F-952E-44B2-A932-C09D9C82F284}"/>
    <hyperlink ref="K434" r:id="rId182" xr:uid="{E8B9FD91-9715-4C01-905B-97D46694E0A2}"/>
    <hyperlink ref="K432" r:id="rId183" display="mailto:scott.norris44@gmail.com" xr:uid="{63D6B1C9-F144-4960-8D06-B244E971CAE4}"/>
    <hyperlink ref="K439" r:id="rId184" xr:uid="{5F7273CF-52CA-42F1-9B83-3B9A2D6BE37C}"/>
    <hyperlink ref="K442" r:id="rId185" xr:uid="{86FB6568-A8CA-4A2D-B134-4BE10BA2EA1C}"/>
    <hyperlink ref="K446" r:id="rId186" xr:uid="{4BBC3BF2-8FFA-46AE-9B87-93625B0D8C7D}"/>
    <hyperlink ref="K445" r:id="rId187" xr:uid="{3950C12A-E6AC-4A5B-83D7-6649678D793F}"/>
    <hyperlink ref="K447" r:id="rId188" xr:uid="{8CDF05F9-1010-4EFF-B270-E72CB081D3B9}"/>
    <hyperlink ref="K452" r:id="rId189" xr:uid="{2FE1994C-1F27-45F9-A7C1-B2A8688A17F2}"/>
    <hyperlink ref="K448" r:id="rId190" xr:uid="{7AFC75BF-B515-4875-8961-DA12103FEB07}"/>
    <hyperlink ref="K479" r:id="rId191" xr:uid="{E351C9FA-A6A2-4607-BDED-68A487956742}"/>
    <hyperlink ref="K450" r:id="rId192" xr:uid="{3A15479D-017D-4932-B2D5-A7DB587E4CEC}"/>
    <hyperlink ref="K451" r:id="rId193" xr:uid="{BBADCADA-B161-4C95-8504-A43EE6AD5DE6}"/>
    <hyperlink ref="K456" r:id="rId194" xr:uid="{A4F7EFE0-58F9-4A41-88B2-4D3921B23AB9}"/>
    <hyperlink ref="K470" r:id="rId195" xr:uid="{4FDAA447-FDE0-4761-B279-665CCFC21DD1}"/>
    <hyperlink ref="K453" r:id="rId196" xr:uid="{9F785716-E52C-4E79-9F4A-1016523D399F}"/>
    <hyperlink ref="K465" r:id="rId197" xr:uid="{078AED3E-1EF5-4F8A-B4B3-D4563D65E216}"/>
    <hyperlink ref="K454" r:id="rId198" xr:uid="{410B4733-7172-49FE-AC72-9070BCE57A26}"/>
    <hyperlink ref="K455" r:id="rId199" xr:uid="{F77F3190-18E2-4C4A-84E8-195C494BA9EE}"/>
    <hyperlink ref="K458" r:id="rId200" xr:uid="{D7741AC1-E1E8-4950-8310-7E742A0029F3}"/>
    <hyperlink ref="K467" r:id="rId201" xr:uid="{6A7C5665-B457-42CE-AAD0-60FA59C3EC0A}"/>
    <hyperlink ref="K460" r:id="rId202" xr:uid="{DBBDFD0F-7409-4CEB-A009-4E102415E9D0}"/>
    <hyperlink ref="K464" r:id="rId203" xr:uid="{10A9CD87-7ACB-4562-8167-01CFEBE81368}"/>
    <hyperlink ref="K463" r:id="rId204" xr:uid="{45AC1649-2663-4C87-B201-84AF77F474E1}"/>
    <hyperlink ref="K473" r:id="rId205" xr:uid="{F9553832-9501-4D29-85D1-73F9B63DAE5E}"/>
    <hyperlink ref="K459" r:id="rId206" xr:uid="{3A73FF52-74EF-4A53-8A13-297C2636222D}"/>
    <hyperlink ref="K462" r:id="rId207" xr:uid="{A85B0AF1-C863-4D35-944C-009CE8755CDE}"/>
    <hyperlink ref="K466" r:id="rId208" xr:uid="{9F9FCBE4-B947-432D-9318-1AE1D2A3082C}"/>
    <hyperlink ref="K471" r:id="rId209" xr:uid="{DAFAA203-D862-4F71-BB2C-9050F7EECC06}"/>
    <hyperlink ref="K468" r:id="rId210" xr:uid="{9B2EE1C7-E326-4B84-873F-FCA1478EDEE2}"/>
    <hyperlink ref="K469" r:id="rId211" xr:uid="{E956DFD8-7DCA-41D3-8D2B-62DA6EF5792F}"/>
    <hyperlink ref="K488" r:id="rId212" xr:uid="{8F5F64B7-CDF0-4652-88FE-E3C46ABD2C23}"/>
    <hyperlink ref="K489" r:id="rId213" xr:uid="{7E558B2D-F8D9-4F06-B7A7-A84BAD30B3E9}"/>
    <hyperlink ref="K481" r:id="rId214" xr:uid="{DC697093-563A-4B5B-8DEA-CE4BC20FFFDB}"/>
    <hyperlink ref="K472" r:id="rId215" xr:uid="{B52081E6-D29D-4820-AA92-29961893E6FE}"/>
    <hyperlink ref="K474" r:id="rId216" xr:uid="{E2A9FADC-D766-416C-BCB8-B6BED8FEB6CF}"/>
    <hyperlink ref="K478" r:id="rId217" xr:uid="{2087FF96-DCE9-404C-9080-E7706849AFE3}"/>
    <hyperlink ref="K475" r:id="rId218" xr:uid="{F8109AF9-1090-4E08-8B60-115E5324ABDC}"/>
    <hyperlink ref="K476" r:id="rId219" xr:uid="{1AC5CF2A-176D-41D6-9335-4784680F040A}"/>
    <hyperlink ref="K477" r:id="rId220" xr:uid="{6D3EADA3-030C-4F71-BE86-5FFD08FFC998}"/>
    <hyperlink ref="K483" r:id="rId221" xr:uid="{237C807E-2AB8-492D-8245-4AAE6789B724}"/>
    <hyperlink ref="K493" r:id="rId222" xr:uid="{5DBF53B8-0C21-49F4-B4E1-695BB646B565}"/>
    <hyperlink ref="K485" r:id="rId223" xr:uid="{EE8831E6-62E5-475C-B4A2-A20581E4F984}"/>
    <hyperlink ref="K486" r:id="rId224" xr:uid="{51A73244-E2A2-4B21-85D5-38F240BA606F}"/>
    <hyperlink ref="K482" r:id="rId225" xr:uid="{5F53B81E-59CF-4EA8-ACA5-E27BCCB0AC94}"/>
    <hyperlink ref="K487" r:id="rId226" xr:uid="{B77EF2D5-DBF8-454E-9BFA-28F33A790D44}"/>
    <hyperlink ref="K490" r:id="rId227" xr:uid="{FBF1B9D4-96B8-4439-B527-31ABAFF25E1A}"/>
    <hyperlink ref="K491" r:id="rId228" xr:uid="{2AAD66CE-5055-4886-ADDD-6E8780026FAB}"/>
    <hyperlink ref="K494:K495" r:id="rId229" display="bcdef2619@gmail.com" xr:uid="{13960068-BCA1-4695-942A-043E4C596942}"/>
    <hyperlink ref="K500" r:id="rId230" xr:uid="{AF545EE0-FE7C-4D8E-9AF0-6F0A5578BFA2}"/>
    <hyperlink ref="K492" r:id="rId231" xr:uid="{05DF4E52-AD23-400F-B657-BF2D34A075F3}"/>
    <hyperlink ref="K496" r:id="rId232" xr:uid="{5C5E6857-7C0D-441A-8748-DE4C9F8A4E1F}"/>
    <hyperlink ref="K497" r:id="rId233" xr:uid="{6D3FDB23-59E9-41CD-8593-E0CBDBA8F1B6}"/>
    <hyperlink ref="K498" r:id="rId234" xr:uid="{A2979A44-52C7-42CB-8B78-045560ADF662}"/>
    <hyperlink ref="K499" r:id="rId235" xr:uid="{883FAE07-0714-436B-88B4-C2B6F998CC63}"/>
    <hyperlink ref="K501" r:id="rId236" xr:uid="{1C52F54C-0E17-419A-A0D9-D42D40E05A44}"/>
    <hyperlink ref="K502" r:id="rId237" xr:uid="{A841D1C5-F457-4C64-9550-83257C53BE90}"/>
    <hyperlink ref="K505" r:id="rId238" xr:uid="{DCDCA6F5-E42E-4B28-AC9C-49B845652139}"/>
    <hyperlink ref="K503" r:id="rId239" xr:uid="{1907A04B-9B27-4F9F-80DA-EA51C57F04A6}"/>
    <hyperlink ref="K504" r:id="rId240" xr:uid="{25F3ADEF-95BE-45B3-B349-8C6E4C050D9E}"/>
    <hyperlink ref="K506" r:id="rId241" xr:uid="{1FAE2693-AEDB-4470-8780-2C631E4F3928}"/>
    <hyperlink ref="K507" r:id="rId242" xr:uid="{4700276D-D36C-43C3-978C-8BD1C4B691EA}"/>
    <hyperlink ref="K508" r:id="rId243" xr:uid="{04A086C6-6C15-4398-AFD3-35D5DE985418}"/>
    <hyperlink ref="K510" r:id="rId244" xr:uid="{79DE498E-375F-4292-9B56-CA0755F667B2}"/>
    <hyperlink ref="K512" r:id="rId245" xr:uid="{78578335-4416-4336-AF61-17098C7315BC}"/>
    <hyperlink ref="K509" r:id="rId246" xr:uid="{C3F36DBF-CAA7-45D5-B751-20964304CD92}"/>
    <hyperlink ref="K513" r:id="rId247" xr:uid="{109447F2-D03C-49D5-BFF4-D7C6CCA51937}"/>
    <hyperlink ref="K511" r:id="rId248" xr:uid="{7C99477C-87C9-4CD0-896C-3A07A80E3C2A}"/>
    <hyperlink ref="K514" r:id="rId249" xr:uid="{6386A5A7-E1FE-4D90-A4CF-8799DF1FFF05}"/>
    <hyperlink ref="K515" r:id="rId250" xr:uid="{298E957B-51EF-4CC0-865C-67E6451D9802}"/>
    <hyperlink ref="K516" r:id="rId251" xr:uid="{004F4A93-9567-43A9-AEE2-461F65719527}"/>
    <hyperlink ref="K519" r:id="rId252" xr:uid="{AD9CEB04-980B-47C7-A558-BB54B0E6F414}"/>
    <hyperlink ref="K520" r:id="rId253" xr:uid="{302EF615-C082-4DBD-984E-FFCC77BC462F}"/>
    <hyperlink ref="K523" r:id="rId254" xr:uid="{A944C173-C4F8-40AD-8808-CD79E943BA3F}"/>
    <hyperlink ref="K522" r:id="rId255" xr:uid="{9775BE22-6FB9-4BFD-89CF-E117223183E4}"/>
    <hyperlink ref="K521" r:id="rId256" xr:uid="{E3BA10F5-5FEB-442A-9F7A-ACFD4003A6F9}"/>
    <hyperlink ref="K546" r:id="rId257" xr:uid="{396B984E-6D36-4FA6-8D68-EC55C49E2D67}"/>
    <hyperlink ref="K526" r:id="rId258" xr:uid="{B9ABD324-39EF-4D12-AE66-393494594980}"/>
    <hyperlink ref="K531" r:id="rId259" xr:uid="{54C342B2-6933-4874-BF50-BE5612FBE9BF}"/>
    <hyperlink ref="K524" r:id="rId260" xr:uid="{725B90E8-DE37-46A6-B4FC-15270A125855}"/>
    <hyperlink ref="K525" r:id="rId261" xr:uid="{D34A8417-808B-40A3-934C-3CE1669C4DFE}"/>
    <hyperlink ref="K532" r:id="rId262" xr:uid="{93D04E86-AB6A-4B1D-B1AC-273126505B87}"/>
    <hyperlink ref="K527" r:id="rId263" xr:uid="{E923ABD2-6D09-4B5A-AB96-5A3A3B66D500}"/>
    <hyperlink ref="K528" r:id="rId264" xr:uid="{ECD1DDE4-0CB6-4D7A-9759-6BA65276C6A4}"/>
    <hyperlink ref="K529" r:id="rId265" xr:uid="{49749AF9-31D9-4CD1-B83A-7004BB238499}"/>
    <hyperlink ref="K530" r:id="rId266" xr:uid="{803AD9AC-4612-449E-8D85-5996006B2F56}"/>
    <hyperlink ref="K536" r:id="rId267" xr:uid="{533B1BF5-C6FA-4B15-8B0D-D9D5EB9E5A63}"/>
    <hyperlink ref="K535" r:id="rId268" xr:uid="{386C82A2-8175-4F95-858E-E851FB74AED3}"/>
    <hyperlink ref="K539" r:id="rId269" xr:uid="{EB180F4D-9373-4F7E-AC16-993BF08A6BDD}"/>
    <hyperlink ref="K537" r:id="rId270" xr:uid="{A3F54E42-E82A-4D06-91BC-E0BE61CF4FB3}"/>
    <hyperlink ref="K541" r:id="rId271" xr:uid="{922516AF-DF3B-4437-B401-86CE078E903D}"/>
    <hyperlink ref="K542" r:id="rId272" xr:uid="{47120AC8-9F50-4BC6-8842-A5CD2BCA7C52}"/>
    <hyperlink ref="K540" r:id="rId273" xr:uid="{F7544D28-ABAD-43F6-A076-6E28C3AB7160}"/>
    <hyperlink ref="K543" r:id="rId274" xr:uid="{146EB911-4D5E-4462-92CF-06216CD80EB1}"/>
    <hyperlink ref="K548" r:id="rId275" xr:uid="{60F67E3C-4DF9-48B1-8B5D-32B600D02DE5}"/>
    <hyperlink ref="K554" r:id="rId276" xr:uid="{E9162DBA-082C-4B88-B7A2-6E6B5D27AF12}"/>
    <hyperlink ref="K574" r:id="rId277" xr:uid="{04D96B70-3430-4009-9A80-ADFE93DE0ABA}"/>
    <hyperlink ref="K575" r:id="rId278" xr:uid="{6DCB94BB-FDB6-411E-9EF4-099398B7CD4F}"/>
    <hyperlink ref="K576" r:id="rId279" xr:uid="{B5E3E304-D960-4BE0-AF5F-EAEE50DD22B0}"/>
    <hyperlink ref="K550" r:id="rId280" xr:uid="{BFD4A364-0333-455B-99E3-C0AAE267D732}"/>
    <hyperlink ref="K558" r:id="rId281" xr:uid="{BF9E4ABF-EE4D-4547-BAB4-015B61B1F96E}"/>
    <hyperlink ref="K549" r:id="rId282" xr:uid="{FE7F1382-7CD5-4F23-B3E3-001CB8D30D28}"/>
    <hyperlink ref="K551" r:id="rId283" xr:uid="{181C4DF6-62A0-44DE-B78F-CCE0D1E4D3EE}"/>
    <hyperlink ref="K582" r:id="rId284" xr:uid="{A60A2C9D-35A8-4946-A9BB-1EE846260F4F}"/>
    <hyperlink ref="K572" r:id="rId285" xr:uid="{12B4DF84-6324-4E1F-B4B4-F2DB9B552586}"/>
    <hyperlink ref="K562" r:id="rId286" xr:uid="{E63F1B03-F33E-4EC9-9D87-112D259A0036}"/>
    <hyperlink ref="K557" r:id="rId287" xr:uid="{6B201326-B39A-4AB5-A442-9127CEAE3B6A}"/>
    <hyperlink ref="K555" r:id="rId288" xr:uid="{441CB9CB-856A-47AB-8652-DEFFD2D54296}"/>
    <hyperlink ref="K561" r:id="rId289" xr:uid="{3FEF5995-65F9-4177-B7AA-B3C8F05EB407}"/>
    <hyperlink ref="K567" r:id="rId290" xr:uid="{512F161F-FBA5-4C01-B3FE-C58C93BE5F1A}"/>
    <hyperlink ref="K560" r:id="rId291" xr:uid="{C739556A-294A-4A6E-BC33-0C9B5B0CBE84}"/>
    <hyperlink ref="K559" r:id="rId292" xr:uid="{A5AF51F7-C31F-4573-906B-46206439C89E}"/>
    <hyperlink ref="K570" r:id="rId293" xr:uid="{EF835144-8611-4C0D-B71E-D7CD7B9E5C17}"/>
    <hyperlink ref="K578" r:id="rId294" xr:uid="{44C646DC-D32B-47EB-9DFE-F5F989D8DF0F}"/>
    <hyperlink ref="K577" r:id="rId295" xr:uid="{AA0531D6-3C23-473E-9191-E88E9F2C7465}"/>
    <hyperlink ref="K571" r:id="rId296" xr:uid="{3617D608-5E76-4494-A45C-D37FF962CA35}"/>
    <hyperlink ref="K569" r:id="rId297" xr:uid="{77149EDC-EA65-42BB-8BBB-2D8DAE380205}"/>
  </hyperlinks>
  <pageMargins left="0.7" right="0.7" top="0.75" bottom="0.75" header="0.3" footer="0.3"/>
  <pageSetup orientation="portrait" horizontalDpi="300" verticalDpi="300" r:id="rId29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workbookViewId="0">
      <selection activeCell="AG34" sqref="AG34"/>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17.140625" customWidth="1"/>
    <col min="30" max="30" width="10.28515625" customWidth="1"/>
    <col min="31" max="31" width="9.140625" customWidth="1"/>
  </cols>
  <sheetData>
    <row r="1" spans="1:32" s="3" customFormat="1" ht="15" customHeight="1" x14ac:dyDescent="0.2">
      <c r="A1" s="237">
        <f>DATE(AD18,AD20,1)</f>
        <v>44896</v>
      </c>
      <c r="B1" s="237"/>
      <c r="C1" s="237"/>
      <c r="D1" s="237"/>
      <c r="E1" s="237"/>
      <c r="F1" s="237"/>
      <c r="G1" s="237"/>
      <c r="H1" s="237"/>
      <c r="I1" s="11"/>
      <c r="J1" s="11"/>
      <c r="K1" s="240">
        <f>DATE(YEAR(A1),MONTH(A1)-1,1)</f>
        <v>44866</v>
      </c>
      <c r="L1" s="240"/>
      <c r="M1" s="240"/>
      <c r="N1" s="240"/>
      <c r="O1" s="240"/>
      <c r="P1" s="240"/>
      <c r="Q1" s="240"/>
      <c r="S1" s="240">
        <f>DATE(YEAR(A1),MONTH(A1)+1,1)</f>
        <v>44927</v>
      </c>
      <c r="T1" s="240"/>
      <c r="U1" s="240"/>
      <c r="V1" s="240"/>
      <c r="W1" s="240"/>
      <c r="X1" s="240"/>
      <c r="Y1" s="240"/>
    </row>
    <row r="2" spans="1:32"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32" s="4" customFormat="1" ht="9" customHeight="1" x14ac:dyDescent="0.2">
      <c r="A3" s="237"/>
      <c r="B3" s="237"/>
      <c r="C3" s="237"/>
      <c r="D3" s="237"/>
      <c r="E3" s="237"/>
      <c r="F3" s="237"/>
      <c r="G3" s="237"/>
      <c r="H3" s="237"/>
      <c r="I3" s="11"/>
      <c r="J3" s="11"/>
      <c r="K3" s="22" t="str">
        <f t="shared" ref="K3:Q8" si="0">IF(MONTH($K$1)&lt;&gt;MONTH($K$1-(WEEKDAY($K$1,1)-(start_day-1))-IF((WEEKDAY($K$1,1)-(start_day-1))&lt;=0,7,0)+(ROW(K3)-ROW($K$3))*7+(COLUMN(K3)-COLUMN($K$3)+1)),"",$K$1-(WEEKDAY($K$1,1)-(start_day-1))-IF((WEEKDAY($K$1,1)-(start_day-1))&lt;=0,7,0)+(ROW(K3)-ROW($K$3))*7+(COLUMN(K3)-COLUMN($K$3)+1))</f>
        <v/>
      </c>
      <c r="L3" s="22" t="str">
        <f t="shared" si="0"/>
        <v/>
      </c>
      <c r="M3" s="22">
        <f t="shared" si="0"/>
        <v>44866</v>
      </c>
      <c r="N3" s="22">
        <f t="shared" si="0"/>
        <v>44867</v>
      </c>
      <c r="O3" s="22">
        <f t="shared" si="0"/>
        <v>44868</v>
      </c>
      <c r="P3" s="22">
        <f t="shared" si="0"/>
        <v>44869</v>
      </c>
      <c r="Q3" s="22">
        <f t="shared" si="0"/>
        <v>44870</v>
      </c>
      <c r="R3" s="3"/>
      <c r="S3" s="22">
        <f t="shared" ref="S3:Y8" si="1">IF(MONTH($S$1)&lt;&gt;MONTH($S$1-(WEEKDAY($S$1,1)-(start_day-1))-IF((WEEKDAY($S$1,1)-(start_day-1))&lt;=0,7,0)+(ROW(S3)-ROW($S$3))*7+(COLUMN(S3)-COLUMN($S$3)+1)),"",$S$1-(WEEKDAY($S$1,1)-(start_day-1))-IF((WEEKDAY($S$1,1)-(start_day-1))&lt;=0,7,0)+(ROW(S3)-ROW($S$3))*7+(COLUMN(S3)-COLUMN($S$3)+1))</f>
        <v>44927</v>
      </c>
      <c r="T3" s="22">
        <f t="shared" si="1"/>
        <v>44928</v>
      </c>
      <c r="U3" s="22">
        <f t="shared" si="1"/>
        <v>44929</v>
      </c>
      <c r="V3" s="22">
        <f t="shared" si="1"/>
        <v>44930</v>
      </c>
      <c r="W3" s="22">
        <f t="shared" si="1"/>
        <v>44931</v>
      </c>
      <c r="X3" s="22">
        <f t="shared" si="1"/>
        <v>44932</v>
      </c>
      <c r="Y3" s="22">
        <f t="shared" si="1"/>
        <v>44933</v>
      </c>
      <c r="AB3" s="3"/>
      <c r="AC3" s="3"/>
      <c r="AD3" s="3"/>
      <c r="AE3" s="3"/>
    </row>
    <row r="4" spans="1:32" s="4" customFormat="1" ht="9" customHeight="1" x14ac:dyDescent="0.2">
      <c r="A4" s="237"/>
      <c r="B4" s="237"/>
      <c r="C4" s="237"/>
      <c r="D4" s="237"/>
      <c r="E4" s="237"/>
      <c r="F4" s="237"/>
      <c r="G4" s="237"/>
      <c r="H4" s="237"/>
      <c r="I4" s="11"/>
      <c r="J4" s="11"/>
      <c r="K4" s="22">
        <f t="shared" si="0"/>
        <v>44871</v>
      </c>
      <c r="L4" s="22">
        <f t="shared" si="0"/>
        <v>44872</v>
      </c>
      <c r="M4" s="22">
        <f t="shared" si="0"/>
        <v>44873</v>
      </c>
      <c r="N4" s="22">
        <f t="shared" si="0"/>
        <v>44874</v>
      </c>
      <c r="O4" s="22">
        <f t="shared" si="0"/>
        <v>44875</v>
      </c>
      <c r="P4" s="22">
        <f t="shared" si="0"/>
        <v>44876</v>
      </c>
      <c r="Q4" s="22">
        <f t="shared" si="0"/>
        <v>44877</v>
      </c>
      <c r="R4" s="3"/>
      <c r="S4" s="22">
        <f t="shared" si="1"/>
        <v>44934</v>
      </c>
      <c r="T4" s="22">
        <f t="shared" si="1"/>
        <v>44935</v>
      </c>
      <c r="U4" s="22">
        <f t="shared" si="1"/>
        <v>44936</v>
      </c>
      <c r="V4" s="22">
        <f t="shared" si="1"/>
        <v>44937</v>
      </c>
      <c r="W4" s="22">
        <f t="shared" si="1"/>
        <v>44938</v>
      </c>
      <c r="X4" s="22">
        <f t="shared" si="1"/>
        <v>44939</v>
      </c>
      <c r="Y4" s="22">
        <f t="shared" si="1"/>
        <v>44940</v>
      </c>
      <c r="AB4" s="3"/>
      <c r="AC4" s="3"/>
      <c r="AD4" s="3"/>
      <c r="AE4" s="3"/>
    </row>
    <row r="5" spans="1:32" s="4" customFormat="1" ht="9" customHeight="1" x14ac:dyDescent="0.2">
      <c r="A5" s="237"/>
      <c r="B5" s="237"/>
      <c r="C5" s="237"/>
      <c r="D5" s="237"/>
      <c r="E5" s="237"/>
      <c r="F5" s="237"/>
      <c r="G5" s="237"/>
      <c r="H5" s="237"/>
      <c r="I5" s="11"/>
      <c r="J5" s="11"/>
      <c r="K5" s="22">
        <f t="shared" si="0"/>
        <v>44878</v>
      </c>
      <c r="L5" s="22">
        <f t="shared" si="0"/>
        <v>44879</v>
      </c>
      <c r="M5" s="22">
        <f t="shared" si="0"/>
        <v>44880</v>
      </c>
      <c r="N5" s="22">
        <f t="shared" si="0"/>
        <v>44881</v>
      </c>
      <c r="O5" s="22">
        <f t="shared" si="0"/>
        <v>44882</v>
      </c>
      <c r="P5" s="22">
        <f t="shared" si="0"/>
        <v>44883</v>
      </c>
      <c r="Q5" s="22">
        <f t="shared" si="0"/>
        <v>44884</v>
      </c>
      <c r="R5" s="3"/>
      <c r="S5" s="22">
        <f t="shared" si="1"/>
        <v>44941</v>
      </c>
      <c r="T5" s="22">
        <f t="shared" si="1"/>
        <v>44942</v>
      </c>
      <c r="U5" s="22">
        <f t="shared" si="1"/>
        <v>44943</v>
      </c>
      <c r="V5" s="22">
        <f t="shared" si="1"/>
        <v>44944</v>
      </c>
      <c r="W5" s="22">
        <f t="shared" si="1"/>
        <v>44945</v>
      </c>
      <c r="X5" s="22">
        <f t="shared" si="1"/>
        <v>44946</v>
      </c>
      <c r="Y5" s="22">
        <f t="shared" si="1"/>
        <v>44947</v>
      </c>
      <c r="AB5" s="3"/>
      <c r="AC5" s="3"/>
      <c r="AD5" s="3"/>
      <c r="AE5" s="3"/>
    </row>
    <row r="6" spans="1:32" s="4" customFormat="1" ht="9" customHeight="1" x14ac:dyDescent="0.2">
      <c r="A6" s="237"/>
      <c r="B6" s="237"/>
      <c r="C6" s="237"/>
      <c r="D6" s="237"/>
      <c r="E6" s="237"/>
      <c r="F6" s="237"/>
      <c r="G6" s="237"/>
      <c r="H6" s="237"/>
      <c r="I6" s="11"/>
      <c r="J6" s="11"/>
      <c r="K6" s="22">
        <f t="shared" si="0"/>
        <v>44885</v>
      </c>
      <c r="L6" s="22">
        <f t="shared" si="0"/>
        <v>44886</v>
      </c>
      <c r="M6" s="22">
        <f t="shared" si="0"/>
        <v>44887</v>
      </c>
      <c r="N6" s="22">
        <f t="shared" si="0"/>
        <v>44888</v>
      </c>
      <c r="O6" s="22">
        <f t="shared" si="0"/>
        <v>44889</v>
      </c>
      <c r="P6" s="22">
        <f t="shared" si="0"/>
        <v>44890</v>
      </c>
      <c r="Q6" s="22">
        <f t="shared" si="0"/>
        <v>44891</v>
      </c>
      <c r="R6" s="3"/>
      <c r="S6" s="22">
        <f t="shared" si="1"/>
        <v>44948</v>
      </c>
      <c r="T6" s="22">
        <f t="shared" si="1"/>
        <v>44949</v>
      </c>
      <c r="U6" s="22">
        <f t="shared" si="1"/>
        <v>44950</v>
      </c>
      <c r="V6" s="22">
        <f t="shared" si="1"/>
        <v>44951</v>
      </c>
      <c r="W6" s="22">
        <f t="shared" si="1"/>
        <v>44952</v>
      </c>
      <c r="X6" s="22">
        <f t="shared" si="1"/>
        <v>44953</v>
      </c>
      <c r="Y6" s="22">
        <f t="shared" si="1"/>
        <v>44954</v>
      </c>
      <c r="AB6" s="3"/>
      <c r="AC6" s="3"/>
      <c r="AD6" s="3"/>
      <c r="AE6" s="3"/>
    </row>
    <row r="7" spans="1:32" s="4" customFormat="1" ht="9" customHeight="1" x14ac:dyDescent="0.2">
      <c r="A7" s="237"/>
      <c r="B7" s="237"/>
      <c r="C7" s="237"/>
      <c r="D7" s="237"/>
      <c r="E7" s="237"/>
      <c r="F7" s="237"/>
      <c r="G7" s="237"/>
      <c r="H7" s="237"/>
      <c r="I7" s="11"/>
      <c r="J7" s="11"/>
      <c r="K7" s="22">
        <f t="shared" si="0"/>
        <v>44892</v>
      </c>
      <c r="L7" s="22">
        <f t="shared" si="0"/>
        <v>44893</v>
      </c>
      <c r="M7" s="22">
        <f t="shared" si="0"/>
        <v>44894</v>
      </c>
      <c r="N7" s="22">
        <f t="shared" si="0"/>
        <v>44895</v>
      </c>
      <c r="O7" s="22" t="str">
        <f t="shared" si="0"/>
        <v/>
      </c>
      <c r="P7" s="22" t="str">
        <f t="shared" si="0"/>
        <v/>
      </c>
      <c r="Q7" s="22" t="str">
        <f t="shared" si="0"/>
        <v/>
      </c>
      <c r="R7" s="3"/>
      <c r="S7" s="22">
        <f t="shared" si="1"/>
        <v>44955</v>
      </c>
      <c r="T7" s="22">
        <f t="shared" si="1"/>
        <v>44956</v>
      </c>
      <c r="U7" s="22">
        <f t="shared" si="1"/>
        <v>44957</v>
      </c>
      <c r="V7" s="22" t="str">
        <f t="shared" si="1"/>
        <v/>
      </c>
      <c r="W7" s="22" t="str">
        <f t="shared" si="1"/>
        <v/>
      </c>
      <c r="X7" s="22" t="str">
        <f t="shared" si="1"/>
        <v/>
      </c>
      <c r="Y7" s="22" t="str">
        <f t="shared" si="1"/>
        <v/>
      </c>
      <c r="AB7" s="3"/>
      <c r="AC7" s="3"/>
      <c r="AD7" s="3"/>
      <c r="AE7" s="3"/>
    </row>
    <row r="8" spans="1:32"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32" s="1" customFormat="1" ht="21" customHeight="1" x14ac:dyDescent="0.25">
      <c r="A9" s="238">
        <f>A10</f>
        <v>44892</v>
      </c>
      <c r="B9" s="239"/>
      <c r="C9" s="239">
        <f>C10</f>
        <v>44893</v>
      </c>
      <c r="D9" s="239"/>
      <c r="E9" s="239">
        <f>E10</f>
        <v>44894</v>
      </c>
      <c r="F9" s="239"/>
      <c r="G9" s="239">
        <f>G10</f>
        <v>44895</v>
      </c>
      <c r="H9" s="239"/>
      <c r="I9" s="239">
        <f>I10</f>
        <v>44896</v>
      </c>
      <c r="J9" s="239"/>
      <c r="K9" s="239">
        <f>K10</f>
        <v>44897</v>
      </c>
      <c r="L9" s="239"/>
      <c r="M9" s="239"/>
      <c r="N9" s="239"/>
      <c r="O9" s="239"/>
      <c r="P9" s="239"/>
      <c r="Q9" s="239"/>
      <c r="R9" s="239"/>
      <c r="S9" s="239">
        <f>S10</f>
        <v>44898</v>
      </c>
      <c r="T9" s="239"/>
      <c r="U9" s="239"/>
      <c r="V9" s="239"/>
      <c r="W9" s="239"/>
      <c r="X9" s="239"/>
      <c r="Y9" s="239"/>
      <c r="Z9" s="241"/>
      <c r="AB9" s="43" t="s">
        <v>18</v>
      </c>
      <c r="AC9" s="43"/>
      <c r="AD9" s="43"/>
      <c r="AE9" s="43"/>
      <c r="AF9" s="43"/>
    </row>
    <row r="10" spans="1:32" s="1" customFormat="1" ht="18.75" x14ac:dyDescent="0.25">
      <c r="A10" s="14">
        <f>$A$1-(WEEKDAY($A$1,1)-(start_day-1))-IF((WEEKDAY($A$1,1)-(start_day-1))&lt;=0,7,0)+1</f>
        <v>44892</v>
      </c>
      <c r="B10" s="15"/>
      <c r="C10" s="12">
        <f>A10+1</f>
        <v>44893</v>
      </c>
      <c r="D10" s="13"/>
      <c r="E10" s="12">
        <f>C10+1</f>
        <v>44894</v>
      </c>
      <c r="F10" s="13"/>
      <c r="G10" s="12">
        <f>E10+1</f>
        <v>44895</v>
      </c>
      <c r="H10" s="13"/>
      <c r="I10" s="12">
        <f>G10+1</f>
        <v>44896</v>
      </c>
      <c r="J10" s="13"/>
      <c r="K10" s="233">
        <f>I10+1</f>
        <v>44897</v>
      </c>
      <c r="L10" s="234"/>
      <c r="M10" s="235"/>
      <c r="N10" s="235"/>
      <c r="O10" s="235"/>
      <c r="P10" s="235"/>
      <c r="Q10" s="235"/>
      <c r="R10" s="236"/>
      <c r="S10" s="242">
        <f>K10+1</f>
        <v>44898</v>
      </c>
      <c r="T10" s="243"/>
      <c r="U10" s="231"/>
      <c r="V10" s="231"/>
      <c r="W10" s="231"/>
      <c r="X10" s="231"/>
      <c r="Y10" s="231"/>
      <c r="Z10" s="232"/>
      <c r="AB10" s="44" t="s">
        <v>4</v>
      </c>
      <c r="AC10" s="44"/>
      <c r="AD10" s="44"/>
      <c r="AE10" s="44"/>
      <c r="AF10" s="44"/>
    </row>
    <row r="11" spans="1:32" s="1" customFormat="1" x14ac:dyDescent="0.2">
      <c r="A11" s="218"/>
      <c r="B11" s="219"/>
      <c r="C11" s="215"/>
      <c r="D11" s="216"/>
      <c r="E11" s="215"/>
      <c r="F11" s="216"/>
      <c r="G11" s="215"/>
      <c r="H11" s="216"/>
      <c r="I11" s="215"/>
      <c r="J11" s="216"/>
      <c r="K11" s="215"/>
      <c r="L11" s="217"/>
      <c r="M11" s="217"/>
      <c r="N11" s="217"/>
      <c r="O11" s="217"/>
      <c r="P11" s="217"/>
      <c r="Q11" s="217"/>
      <c r="R11" s="216"/>
      <c r="S11" s="218" t="s">
        <v>2980</v>
      </c>
      <c r="T11" s="219"/>
      <c r="U11" s="219"/>
      <c r="V11" s="219"/>
      <c r="W11" s="219"/>
      <c r="X11" s="219"/>
      <c r="Y11" s="219"/>
      <c r="Z11" s="220"/>
    </row>
    <row r="12" spans="1:32" s="1" customFormat="1" x14ac:dyDescent="0.2">
      <c r="A12" s="218"/>
      <c r="B12" s="219"/>
      <c r="C12" s="215"/>
      <c r="D12" s="216"/>
      <c r="E12" s="215"/>
      <c r="F12" s="216"/>
      <c r="G12" s="215"/>
      <c r="H12" s="216"/>
      <c r="I12" s="215"/>
      <c r="J12" s="216"/>
      <c r="K12" s="215"/>
      <c r="L12" s="217"/>
      <c r="M12" s="217"/>
      <c r="N12" s="217"/>
      <c r="O12" s="217"/>
      <c r="P12" s="217"/>
      <c r="Q12" s="217"/>
      <c r="R12" s="216"/>
      <c r="S12" s="218"/>
      <c r="T12" s="219"/>
      <c r="U12" s="219"/>
      <c r="V12" s="219"/>
      <c r="W12" s="219"/>
      <c r="X12" s="219"/>
      <c r="Y12" s="219"/>
      <c r="Z12" s="220"/>
    </row>
    <row r="13" spans="1:32" s="1" customFormat="1" x14ac:dyDescent="0.2">
      <c r="A13" s="218"/>
      <c r="B13" s="219"/>
      <c r="C13" s="215"/>
      <c r="D13" s="216"/>
      <c r="E13" s="215"/>
      <c r="F13" s="216"/>
      <c r="G13" s="215"/>
      <c r="H13" s="216"/>
      <c r="I13" s="215"/>
      <c r="J13" s="216"/>
      <c r="K13" s="215"/>
      <c r="L13" s="217"/>
      <c r="M13" s="217"/>
      <c r="N13" s="217"/>
      <c r="O13" s="217"/>
      <c r="P13" s="217"/>
      <c r="Q13" s="217"/>
      <c r="R13" s="216"/>
      <c r="S13" s="218"/>
      <c r="T13" s="219"/>
      <c r="U13" s="219"/>
      <c r="V13" s="219"/>
      <c r="W13" s="219"/>
      <c r="X13" s="219"/>
      <c r="Y13" s="219"/>
      <c r="Z13" s="220"/>
    </row>
    <row r="14" spans="1:32"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32"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32" s="1" customFormat="1" ht="18.75" x14ac:dyDescent="0.2">
      <c r="A16" s="14">
        <f>S10+1</f>
        <v>44899</v>
      </c>
      <c r="B16" s="15"/>
      <c r="C16" s="12">
        <f>A16+1</f>
        <v>44900</v>
      </c>
      <c r="D16" s="13"/>
      <c r="E16" s="12">
        <f>C16+1</f>
        <v>44901</v>
      </c>
      <c r="F16" s="13"/>
      <c r="G16" s="12">
        <f>E16+1</f>
        <v>44902</v>
      </c>
      <c r="H16" s="13"/>
      <c r="I16" s="12">
        <f>G16+1</f>
        <v>44903</v>
      </c>
      <c r="J16" s="13"/>
      <c r="K16" s="233">
        <f>I16+1</f>
        <v>44904</v>
      </c>
      <c r="L16" s="234"/>
      <c r="M16" s="235"/>
      <c r="N16" s="235"/>
      <c r="O16" s="235"/>
      <c r="P16" s="235"/>
      <c r="Q16" s="235"/>
      <c r="R16" s="236"/>
      <c r="S16" s="242">
        <f>K16+1</f>
        <v>44905</v>
      </c>
      <c r="T16" s="243"/>
      <c r="U16" s="231"/>
      <c r="V16" s="231"/>
      <c r="W16" s="231"/>
      <c r="X16" s="231"/>
      <c r="Y16" s="231"/>
      <c r="Z16" s="232"/>
      <c r="AB16" s="27" t="s">
        <v>7</v>
      </c>
      <c r="AC16" s="10"/>
      <c r="AD16" s="10"/>
    </row>
    <row r="17" spans="1:31" s="1" customFormat="1" x14ac:dyDescent="0.2">
      <c r="A17" s="218"/>
      <c r="B17" s="219"/>
      <c r="C17" s="215"/>
      <c r="D17" s="216"/>
      <c r="E17" s="215"/>
      <c r="F17" s="216"/>
      <c r="G17" s="215"/>
      <c r="H17" s="216"/>
      <c r="I17" s="215"/>
      <c r="J17" s="216"/>
      <c r="K17" s="215"/>
      <c r="L17" s="217"/>
      <c r="M17" s="217"/>
      <c r="N17" s="217"/>
      <c r="O17" s="217"/>
      <c r="P17" s="217"/>
      <c r="Q17" s="217"/>
      <c r="R17" s="216"/>
      <c r="S17" s="218" t="s">
        <v>2978</v>
      </c>
      <c r="T17" s="219"/>
      <c r="U17" s="219"/>
      <c r="V17" s="219"/>
      <c r="W17" s="219"/>
      <c r="X17" s="219"/>
      <c r="Y17" s="219"/>
      <c r="Z17" s="220"/>
      <c r="AB17" s="10"/>
    </row>
    <row r="18" spans="1:31" s="1" customFormat="1" x14ac:dyDescent="0.2">
      <c r="A18" s="218"/>
      <c r="B18" s="219"/>
      <c r="C18" s="215"/>
      <c r="D18" s="216"/>
      <c r="E18" s="215"/>
      <c r="F18" s="216"/>
      <c r="G18" s="215"/>
      <c r="H18" s="216"/>
      <c r="I18" s="215"/>
      <c r="J18" s="216"/>
      <c r="K18" s="215"/>
      <c r="L18" s="217"/>
      <c r="M18" s="217"/>
      <c r="N18" s="217"/>
      <c r="O18" s="217"/>
      <c r="P18" s="217"/>
      <c r="Q18" s="217"/>
      <c r="R18" s="216"/>
      <c r="S18" s="218" t="s">
        <v>2979</v>
      </c>
      <c r="T18" s="219"/>
      <c r="U18" s="219"/>
      <c r="V18" s="219"/>
      <c r="W18" s="219"/>
      <c r="X18" s="219"/>
      <c r="Y18" s="219"/>
      <c r="Z18" s="220"/>
      <c r="AB18" s="10"/>
      <c r="AC18" s="28" t="s">
        <v>1</v>
      </c>
      <c r="AD18" s="29">
        <v>2022</v>
      </c>
    </row>
    <row r="19" spans="1:31"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c r="AB19" s="10"/>
    </row>
    <row r="20" spans="1:31"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c r="AB20" s="10"/>
      <c r="AC20" s="28" t="s">
        <v>2</v>
      </c>
      <c r="AD20" s="29">
        <v>12</v>
      </c>
    </row>
    <row r="21" spans="1:31"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c r="AB21" s="1"/>
      <c r="AC21" s="1"/>
      <c r="AD21" s="1"/>
      <c r="AE21" s="1"/>
    </row>
    <row r="22" spans="1:31" s="1" customFormat="1" ht="18.75" x14ac:dyDescent="0.2">
      <c r="A22" s="14">
        <f>S16+1</f>
        <v>44906</v>
      </c>
      <c r="B22" s="15"/>
      <c r="C22" s="12">
        <f>A22+1</f>
        <v>44907</v>
      </c>
      <c r="D22" s="13"/>
      <c r="E22" s="12">
        <f>C22+1</f>
        <v>44908</v>
      </c>
      <c r="F22" s="13"/>
      <c r="G22" s="12">
        <f>E22+1</f>
        <v>44909</v>
      </c>
      <c r="H22" s="13"/>
      <c r="I22" s="12">
        <f>G22+1</f>
        <v>44910</v>
      </c>
      <c r="J22" s="13"/>
      <c r="K22" s="233">
        <f>I22+1</f>
        <v>44911</v>
      </c>
      <c r="L22" s="234"/>
      <c r="M22" s="235"/>
      <c r="N22" s="235"/>
      <c r="O22" s="235"/>
      <c r="P22" s="235"/>
      <c r="Q22" s="235"/>
      <c r="R22" s="236"/>
      <c r="S22" s="242">
        <f>K22+1</f>
        <v>44912</v>
      </c>
      <c r="T22" s="243"/>
      <c r="U22" s="231"/>
      <c r="V22" s="231"/>
      <c r="W22" s="231"/>
      <c r="X22" s="231"/>
      <c r="Y22" s="231"/>
      <c r="Z22" s="232"/>
      <c r="AB22" s="27" t="s">
        <v>8</v>
      </c>
      <c r="AC22" s="2"/>
      <c r="AD22" s="2"/>
      <c r="AE22" s="2"/>
    </row>
    <row r="23" spans="1:31" s="1" customFormat="1" x14ac:dyDescent="0.2">
      <c r="A23" s="218"/>
      <c r="B23" s="219"/>
      <c r="C23" s="215"/>
      <c r="D23" s="216"/>
      <c r="E23" s="215"/>
      <c r="F23" s="216"/>
      <c r="G23" s="215"/>
      <c r="H23" s="216"/>
      <c r="I23" s="215"/>
      <c r="J23" s="216"/>
      <c r="K23" s="215"/>
      <c r="L23" s="217"/>
      <c r="M23" s="217"/>
      <c r="N23" s="217"/>
      <c r="O23" s="217"/>
      <c r="P23" s="217"/>
      <c r="Q23" s="217"/>
      <c r="R23" s="216"/>
      <c r="S23" s="218" t="s">
        <v>2981</v>
      </c>
      <c r="T23" s="219"/>
      <c r="U23" s="219"/>
      <c r="V23" s="219"/>
      <c r="W23" s="219"/>
      <c r="X23" s="219"/>
      <c r="Y23" s="219"/>
      <c r="Z23" s="220"/>
      <c r="AC23" s="10"/>
      <c r="AD23" s="10"/>
    </row>
    <row r="24" spans="1:31"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c r="AB24" s="10"/>
      <c r="AC24" s="28" t="s">
        <v>3</v>
      </c>
      <c r="AD24" s="29">
        <v>1</v>
      </c>
      <c r="AE24" s="2"/>
    </row>
    <row r="25" spans="1:31"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c r="AB25" s="10"/>
      <c r="AC25" s="10"/>
      <c r="AD25" s="10"/>
    </row>
    <row r="26" spans="1:31"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c r="AD26" s="10"/>
    </row>
    <row r="27" spans="1:31"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c r="AD27" s="10"/>
      <c r="AE27" s="1"/>
    </row>
    <row r="28" spans="1:31" s="1" customFormat="1" ht="18.75" x14ac:dyDescent="0.2">
      <c r="A28" s="14">
        <f>S22+1</f>
        <v>44913</v>
      </c>
      <c r="B28" s="15"/>
      <c r="C28" s="12">
        <f>A28+1</f>
        <v>44914</v>
      </c>
      <c r="D28" s="13"/>
      <c r="E28" s="12">
        <f>C28+1</f>
        <v>44915</v>
      </c>
      <c r="F28" s="13"/>
      <c r="G28" s="12">
        <f>E28+1</f>
        <v>44916</v>
      </c>
      <c r="H28" s="13"/>
      <c r="I28" s="12">
        <f>G28+1</f>
        <v>44917</v>
      </c>
      <c r="J28" s="13"/>
      <c r="K28" s="233">
        <f>I28+1</f>
        <v>44918</v>
      </c>
      <c r="L28" s="234"/>
      <c r="M28" s="235"/>
      <c r="N28" s="235"/>
      <c r="O28" s="235"/>
      <c r="P28" s="235"/>
      <c r="Q28" s="235"/>
      <c r="R28" s="236"/>
      <c r="S28" s="242">
        <f>K28+1</f>
        <v>44919</v>
      </c>
      <c r="T28" s="243"/>
      <c r="U28" s="231"/>
      <c r="V28" s="231"/>
      <c r="W28" s="231"/>
      <c r="X28" s="231"/>
      <c r="Y28" s="231"/>
      <c r="Z28" s="232"/>
      <c r="AB28" s="27" t="s">
        <v>9</v>
      </c>
      <c r="AC28" s="10"/>
      <c r="AD28" s="10"/>
    </row>
    <row r="29" spans="1:31" s="1" customFormat="1" x14ac:dyDescent="0.2">
      <c r="A29" s="218"/>
      <c r="B29" s="219"/>
      <c r="C29" s="215"/>
      <c r="D29" s="216"/>
      <c r="E29" s="215"/>
      <c r="F29" s="216"/>
      <c r="G29" s="215"/>
      <c r="H29" s="216"/>
      <c r="I29" s="215"/>
      <c r="J29" s="216"/>
      <c r="K29" s="215"/>
      <c r="L29" s="217"/>
      <c r="M29" s="217"/>
      <c r="N29" s="217"/>
      <c r="O29" s="217"/>
      <c r="P29" s="217"/>
      <c r="Q29" s="217"/>
      <c r="R29" s="216"/>
      <c r="S29" s="218"/>
      <c r="T29" s="219"/>
      <c r="U29" s="219"/>
      <c r="V29" s="219"/>
      <c r="W29" s="219"/>
      <c r="X29" s="219"/>
      <c r="Y29" s="219"/>
      <c r="Z29" s="220"/>
      <c r="AB29" s="10"/>
      <c r="AC29" s="30" t="s">
        <v>11</v>
      </c>
      <c r="AD29" s="10"/>
    </row>
    <row r="30" spans="1:31"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c r="AB30" s="10"/>
      <c r="AC30" s="30" t="s">
        <v>12</v>
      </c>
      <c r="AD30" s="10"/>
      <c r="AE30" s="2"/>
    </row>
    <row r="31" spans="1:31"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c r="AC31" s="10"/>
      <c r="AD31" s="10"/>
    </row>
    <row r="32" spans="1:31"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c r="AD32" s="10"/>
    </row>
    <row r="33" spans="1:31"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c r="AD33" s="1"/>
      <c r="AE33" s="1"/>
    </row>
    <row r="34" spans="1:31" s="1" customFormat="1" ht="18.75" x14ac:dyDescent="0.2">
      <c r="A34" s="14">
        <f>S28+1</f>
        <v>44920</v>
      </c>
      <c r="B34" s="15"/>
      <c r="C34" s="12">
        <f>A34+1</f>
        <v>44921</v>
      </c>
      <c r="D34" s="13"/>
      <c r="E34" s="12">
        <f>C34+1</f>
        <v>44922</v>
      </c>
      <c r="F34" s="13"/>
      <c r="G34" s="12">
        <f>E34+1</f>
        <v>44923</v>
      </c>
      <c r="H34" s="13"/>
      <c r="I34" s="12">
        <f>G34+1</f>
        <v>44924</v>
      </c>
      <c r="J34" s="13"/>
      <c r="K34" s="233">
        <f>I34+1</f>
        <v>44925</v>
      </c>
      <c r="L34" s="234"/>
      <c r="M34" s="235"/>
      <c r="N34" s="235"/>
      <c r="O34" s="235"/>
      <c r="P34" s="235"/>
      <c r="Q34" s="235"/>
      <c r="R34" s="236"/>
      <c r="S34" s="242">
        <f>K34+1</f>
        <v>44926</v>
      </c>
      <c r="T34" s="243"/>
      <c r="U34" s="231"/>
      <c r="V34" s="231"/>
      <c r="W34" s="231"/>
      <c r="X34" s="231"/>
      <c r="Y34" s="231"/>
      <c r="Z34" s="232"/>
      <c r="AB34" s="27" t="s">
        <v>10</v>
      </c>
      <c r="AC34" s="10"/>
    </row>
    <row r="35" spans="1:31" s="1" customFormat="1" x14ac:dyDescent="0.2">
      <c r="A35" s="218"/>
      <c r="B35" s="219"/>
      <c r="C35" s="215"/>
      <c r="D35" s="216"/>
      <c r="E35" s="215" t="s">
        <v>2982</v>
      </c>
      <c r="F35" s="216"/>
      <c r="G35" s="215"/>
      <c r="H35" s="216"/>
      <c r="I35" s="215"/>
      <c r="J35" s="216"/>
      <c r="K35" s="215" t="s">
        <v>2983</v>
      </c>
      <c r="L35" s="217"/>
      <c r="M35" s="217"/>
      <c r="N35" s="217"/>
      <c r="O35" s="217"/>
      <c r="P35" s="217"/>
      <c r="Q35" s="217"/>
      <c r="R35" s="216"/>
      <c r="S35" s="218"/>
      <c r="T35" s="219"/>
      <c r="U35" s="219"/>
      <c r="V35" s="219"/>
      <c r="W35" s="219"/>
      <c r="X35" s="219"/>
      <c r="Y35" s="219"/>
      <c r="Z35" s="220"/>
      <c r="AB35" s="10"/>
      <c r="AC35" s="30" t="s">
        <v>13</v>
      </c>
    </row>
    <row r="36" spans="1:31" s="1" customFormat="1" x14ac:dyDescent="0.2">
      <c r="A36" s="218"/>
      <c r="B36" s="219"/>
      <c r="C36" s="215"/>
      <c r="D36" s="216"/>
      <c r="E36" s="215"/>
      <c r="F36" s="216"/>
      <c r="G36" s="215"/>
      <c r="H36" s="216"/>
      <c r="I36" s="215"/>
      <c r="J36" s="216"/>
      <c r="K36" s="215" t="s">
        <v>2984</v>
      </c>
      <c r="L36" s="217"/>
      <c r="M36" s="217"/>
      <c r="N36" s="217"/>
      <c r="O36" s="217"/>
      <c r="P36" s="217"/>
      <c r="Q36" s="217"/>
      <c r="R36" s="216"/>
      <c r="S36" s="218"/>
      <c r="T36" s="219"/>
      <c r="U36" s="219"/>
      <c r="V36" s="219"/>
      <c r="W36" s="219"/>
      <c r="X36" s="219"/>
      <c r="Y36" s="219"/>
      <c r="Z36" s="220"/>
      <c r="AC36" s="30" t="s">
        <v>14</v>
      </c>
    </row>
    <row r="37" spans="1:31"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31"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31"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31" ht="18.75" x14ac:dyDescent="0.2">
      <c r="A40" s="14">
        <f>S34+1</f>
        <v>44927</v>
      </c>
      <c r="B40" s="15"/>
      <c r="C40" s="12">
        <f>A40+1</f>
        <v>44928</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31" x14ac:dyDescent="0.2">
      <c r="A41" s="218"/>
      <c r="B41" s="219"/>
      <c r="C41" s="215"/>
      <c r="D41" s="216"/>
      <c r="E41" s="18"/>
      <c r="F41" s="6"/>
      <c r="G41" s="6"/>
      <c r="H41" s="6"/>
      <c r="I41" s="6"/>
      <c r="J41" s="6"/>
      <c r="K41" s="6"/>
      <c r="L41" s="6"/>
      <c r="M41" s="6"/>
      <c r="N41" s="6"/>
      <c r="O41" s="6"/>
      <c r="P41" s="6"/>
      <c r="Q41" s="6"/>
      <c r="R41" s="6"/>
      <c r="S41" s="6"/>
      <c r="T41" s="6"/>
      <c r="U41" s="6"/>
      <c r="V41" s="6"/>
      <c r="W41" s="6"/>
      <c r="X41" s="6"/>
      <c r="Y41" s="6"/>
      <c r="Z41" s="8"/>
    </row>
    <row r="42" spans="1:31"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31"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31"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31"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 ref="I39:J39"/>
    <mergeCell ref="I15:J15"/>
    <mergeCell ref="I17:J17"/>
    <mergeCell ref="I18:J18"/>
    <mergeCell ref="I19:J19"/>
    <mergeCell ref="I20:J20"/>
    <mergeCell ref="I21:J21"/>
    <mergeCell ref="I23:J23"/>
    <mergeCell ref="I24:J24"/>
    <mergeCell ref="I25:J25"/>
    <mergeCell ref="I35:J35"/>
    <mergeCell ref="I36:J36"/>
    <mergeCell ref="I37:J37"/>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A43:B43"/>
    <mergeCell ref="C43:D43"/>
    <mergeCell ref="A44:B44"/>
    <mergeCell ref="C44:D44"/>
    <mergeCell ref="A45:B45"/>
    <mergeCell ref="C45:D45"/>
    <mergeCell ref="A41:B41"/>
    <mergeCell ref="C41:D41"/>
    <mergeCell ref="A42:B42"/>
    <mergeCell ref="C42:D4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29:B29"/>
    <mergeCell ref="C29:D29"/>
    <mergeCell ref="E29:F29"/>
    <mergeCell ref="G29:H29"/>
    <mergeCell ref="K29:R29"/>
    <mergeCell ref="I29:J29"/>
    <mergeCell ref="I30:J30"/>
    <mergeCell ref="A27:B27"/>
    <mergeCell ref="C27:D27"/>
    <mergeCell ref="E27:F27"/>
    <mergeCell ref="G27:H27"/>
    <mergeCell ref="K27:R27"/>
    <mergeCell ref="M28:R28"/>
    <mergeCell ref="A26:B26"/>
    <mergeCell ref="C26:D26"/>
    <mergeCell ref="E26:F26"/>
    <mergeCell ref="G26:H26"/>
    <mergeCell ref="K26:R26"/>
    <mergeCell ref="I26:J26"/>
    <mergeCell ref="I27:J27"/>
    <mergeCell ref="A25:B25"/>
    <mergeCell ref="C25:D25"/>
    <mergeCell ref="E25:F25"/>
    <mergeCell ref="G25:H25"/>
    <mergeCell ref="K25:R25"/>
    <mergeCell ref="A24:B24"/>
    <mergeCell ref="C24:D24"/>
    <mergeCell ref="E24:F24"/>
    <mergeCell ref="G24:H24"/>
    <mergeCell ref="K24:R24"/>
    <mergeCell ref="A23:B23"/>
    <mergeCell ref="C23:D23"/>
    <mergeCell ref="E23:F23"/>
    <mergeCell ref="G23:H23"/>
    <mergeCell ref="K23:R23"/>
    <mergeCell ref="A21:B21"/>
    <mergeCell ref="C21:D21"/>
    <mergeCell ref="E21:F21"/>
    <mergeCell ref="G21:H21"/>
    <mergeCell ref="K21:R21"/>
    <mergeCell ref="S22:T22"/>
    <mergeCell ref="U22:Z22"/>
    <mergeCell ref="M22:R22"/>
    <mergeCell ref="A20:B20"/>
    <mergeCell ref="C20:D20"/>
    <mergeCell ref="E20:F20"/>
    <mergeCell ref="G20:H20"/>
    <mergeCell ref="K20:R2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scale="99" orientation="landscape"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workbookViewId="0">
      <selection activeCell="F41" sqref="F41"/>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237">
        <f>DATE('Dec22'!AD18,'Dec22'!AD20+1,1)</f>
        <v>44927</v>
      </c>
      <c r="B1" s="237"/>
      <c r="C1" s="237"/>
      <c r="D1" s="237"/>
      <c r="E1" s="237"/>
      <c r="F1" s="237"/>
      <c r="G1" s="237"/>
      <c r="H1" s="237"/>
      <c r="I1" s="11"/>
      <c r="J1" s="11"/>
      <c r="K1" s="240">
        <f>DATE(YEAR(A1),MONTH(A1)-1,1)</f>
        <v>44896</v>
      </c>
      <c r="L1" s="240"/>
      <c r="M1" s="240"/>
      <c r="N1" s="240"/>
      <c r="O1" s="240"/>
      <c r="P1" s="240"/>
      <c r="Q1" s="240"/>
      <c r="S1" s="240">
        <f>DATE(YEAR(A1),MONTH(A1)+1,1)</f>
        <v>44958</v>
      </c>
      <c r="T1" s="240"/>
      <c r="U1" s="240"/>
      <c r="V1" s="240"/>
      <c r="W1" s="240"/>
      <c r="X1" s="240"/>
      <c r="Y1" s="240"/>
    </row>
    <row r="2" spans="1:27"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237"/>
      <c r="B3" s="237"/>
      <c r="C3" s="237"/>
      <c r="D3" s="237"/>
      <c r="E3" s="237"/>
      <c r="F3" s="237"/>
      <c r="G3" s="237"/>
      <c r="H3" s="237"/>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f t="shared" si="0"/>
        <v>44896</v>
      </c>
      <c r="P3" s="22">
        <f t="shared" si="0"/>
        <v>44897</v>
      </c>
      <c r="Q3" s="22">
        <f t="shared" si="0"/>
        <v>44898</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f t="shared" si="1"/>
        <v>44958</v>
      </c>
      <c r="W3" s="22">
        <f t="shared" si="1"/>
        <v>44959</v>
      </c>
      <c r="X3" s="22">
        <f t="shared" si="1"/>
        <v>44960</v>
      </c>
      <c r="Y3" s="22">
        <f t="shared" si="1"/>
        <v>44961</v>
      </c>
    </row>
    <row r="4" spans="1:27" s="4" customFormat="1" ht="9" customHeight="1" x14ac:dyDescent="0.2">
      <c r="A4" s="237"/>
      <c r="B4" s="237"/>
      <c r="C4" s="237"/>
      <c r="D4" s="237"/>
      <c r="E4" s="237"/>
      <c r="F4" s="237"/>
      <c r="G4" s="237"/>
      <c r="H4" s="237"/>
      <c r="I4" s="11"/>
      <c r="J4" s="11"/>
      <c r="K4" s="22">
        <f t="shared" si="0"/>
        <v>44899</v>
      </c>
      <c r="L4" s="22">
        <f t="shared" si="0"/>
        <v>44900</v>
      </c>
      <c r="M4" s="22">
        <f t="shared" si="0"/>
        <v>44901</v>
      </c>
      <c r="N4" s="22">
        <f t="shared" si="0"/>
        <v>44902</v>
      </c>
      <c r="O4" s="22">
        <f t="shared" si="0"/>
        <v>44903</v>
      </c>
      <c r="P4" s="22">
        <f t="shared" si="0"/>
        <v>44904</v>
      </c>
      <c r="Q4" s="22">
        <f t="shared" si="0"/>
        <v>44905</v>
      </c>
      <c r="R4" s="3"/>
      <c r="S4" s="22">
        <f t="shared" si="1"/>
        <v>44962</v>
      </c>
      <c r="T4" s="22">
        <f t="shared" si="1"/>
        <v>44963</v>
      </c>
      <c r="U4" s="22">
        <f t="shared" si="1"/>
        <v>44964</v>
      </c>
      <c r="V4" s="22">
        <f t="shared" si="1"/>
        <v>44965</v>
      </c>
      <c r="W4" s="22">
        <f t="shared" si="1"/>
        <v>44966</v>
      </c>
      <c r="X4" s="22">
        <f t="shared" si="1"/>
        <v>44967</v>
      </c>
      <c r="Y4" s="22">
        <f t="shared" si="1"/>
        <v>44968</v>
      </c>
    </row>
    <row r="5" spans="1:27" s="4" customFormat="1" ht="9" customHeight="1" x14ac:dyDescent="0.2">
      <c r="A5" s="237"/>
      <c r="B5" s="237"/>
      <c r="C5" s="237"/>
      <c r="D5" s="237"/>
      <c r="E5" s="237"/>
      <c r="F5" s="237"/>
      <c r="G5" s="237"/>
      <c r="H5" s="237"/>
      <c r="I5" s="11"/>
      <c r="J5" s="11"/>
      <c r="K5" s="22">
        <f t="shared" si="0"/>
        <v>44906</v>
      </c>
      <c r="L5" s="22">
        <f t="shared" si="0"/>
        <v>44907</v>
      </c>
      <c r="M5" s="22">
        <f t="shared" si="0"/>
        <v>44908</v>
      </c>
      <c r="N5" s="22">
        <f t="shared" si="0"/>
        <v>44909</v>
      </c>
      <c r="O5" s="22">
        <f t="shared" si="0"/>
        <v>44910</v>
      </c>
      <c r="P5" s="22">
        <f t="shared" si="0"/>
        <v>44911</v>
      </c>
      <c r="Q5" s="22">
        <f t="shared" si="0"/>
        <v>44912</v>
      </c>
      <c r="R5" s="3"/>
      <c r="S5" s="22">
        <f t="shared" si="1"/>
        <v>44969</v>
      </c>
      <c r="T5" s="22">
        <f t="shared" si="1"/>
        <v>44970</v>
      </c>
      <c r="U5" s="22">
        <f t="shared" si="1"/>
        <v>44971</v>
      </c>
      <c r="V5" s="22">
        <f t="shared" si="1"/>
        <v>44972</v>
      </c>
      <c r="W5" s="22">
        <f t="shared" si="1"/>
        <v>44973</v>
      </c>
      <c r="X5" s="22">
        <f t="shared" si="1"/>
        <v>44974</v>
      </c>
      <c r="Y5" s="22">
        <f t="shared" si="1"/>
        <v>44975</v>
      </c>
    </row>
    <row r="6" spans="1:27" s="4" customFormat="1" ht="9" customHeight="1" x14ac:dyDescent="0.2">
      <c r="A6" s="237"/>
      <c r="B6" s="237"/>
      <c r="C6" s="237"/>
      <c r="D6" s="237"/>
      <c r="E6" s="237"/>
      <c r="F6" s="237"/>
      <c r="G6" s="237"/>
      <c r="H6" s="237"/>
      <c r="I6" s="11"/>
      <c r="J6" s="11"/>
      <c r="K6" s="22">
        <f t="shared" si="0"/>
        <v>44913</v>
      </c>
      <c r="L6" s="22">
        <f t="shared" si="0"/>
        <v>44914</v>
      </c>
      <c r="M6" s="22">
        <f t="shared" si="0"/>
        <v>44915</v>
      </c>
      <c r="N6" s="22">
        <f t="shared" si="0"/>
        <v>44916</v>
      </c>
      <c r="O6" s="22">
        <f t="shared" si="0"/>
        <v>44917</v>
      </c>
      <c r="P6" s="22">
        <f t="shared" si="0"/>
        <v>44918</v>
      </c>
      <c r="Q6" s="22">
        <f t="shared" si="0"/>
        <v>44919</v>
      </c>
      <c r="R6" s="3"/>
      <c r="S6" s="22">
        <f t="shared" si="1"/>
        <v>44976</v>
      </c>
      <c r="T6" s="22">
        <f t="shared" si="1"/>
        <v>44977</v>
      </c>
      <c r="U6" s="22">
        <f t="shared" si="1"/>
        <v>44978</v>
      </c>
      <c r="V6" s="22">
        <f t="shared" si="1"/>
        <v>44979</v>
      </c>
      <c r="W6" s="22">
        <f t="shared" si="1"/>
        <v>44980</v>
      </c>
      <c r="X6" s="22">
        <f t="shared" si="1"/>
        <v>44981</v>
      </c>
      <c r="Y6" s="22">
        <f t="shared" si="1"/>
        <v>44982</v>
      </c>
    </row>
    <row r="7" spans="1:27" s="4" customFormat="1" ht="9" customHeight="1" x14ac:dyDescent="0.2">
      <c r="A7" s="237"/>
      <c r="B7" s="237"/>
      <c r="C7" s="237"/>
      <c r="D7" s="237"/>
      <c r="E7" s="237"/>
      <c r="F7" s="237"/>
      <c r="G7" s="237"/>
      <c r="H7" s="237"/>
      <c r="I7" s="11"/>
      <c r="J7" s="11"/>
      <c r="K7" s="22">
        <f t="shared" si="0"/>
        <v>44920</v>
      </c>
      <c r="L7" s="22">
        <f t="shared" si="0"/>
        <v>44921</v>
      </c>
      <c r="M7" s="22">
        <f t="shared" si="0"/>
        <v>44922</v>
      </c>
      <c r="N7" s="22">
        <f t="shared" si="0"/>
        <v>44923</v>
      </c>
      <c r="O7" s="22">
        <f t="shared" si="0"/>
        <v>44924</v>
      </c>
      <c r="P7" s="22">
        <f t="shared" si="0"/>
        <v>44925</v>
      </c>
      <c r="Q7" s="22">
        <f t="shared" si="0"/>
        <v>44926</v>
      </c>
      <c r="R7" s="3"/>
      <c r="S7" s="22">
        <f t="shared" si="1"/>
        <v>44983</v>
      </c>
      <c r="T7" s="22">
        <f t="shared" si="1"/>
        <v>44984</v>
      </c>
      <c r="U7" s="22">
        <f t="shared" si="1"/>
        <v>44985</v>
      </c>
      <c r="V7" s="22" t="str">
        <f t="shared" si="1"/>
        <v/>
      </c>
      <c r="W7" s="22" t="str">
        <f t="shared" si="1"/>
        <v/>
      </c>
      <c r="X7" s="22" t="str">
        <f t="shared" si="1"/>
        <v/>
      </c>
      <c r="Y7" s="22" t="str">
        <f t="shared" si="1"/>
        <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238">
        <f>A10</f>
        <v>44927</v>
      </c>
      <c r="B9" s="239"/>
      <c r="C9" s="239">
        <f>C10</f>
        <v>44928</v>
      </c>
      <c r="D9" s="239"/>
      <c r="E9" s="239">
        <f>E10</f>
        <v>44929</v>
      </c>
      <c r="F9" s="239"/>
      <c r="G9" s="239">
        <f>G10</f>
        <v>44930</v>
      </c>
      <c r="H9" s="239"/>
      <c r="I9" s="239">
        <f>I10</f>
        <v>44931</v>
      </c>
      <c r="J9" s="239"/>
      <c r="K9" s="239">
        <f>K10</f>
        <v>44932</v>
      </c>
      <c r="L9" s="239"/>
      <c r="M9" s="239"/>
      <c r="N9" s="239"/>
      <c r="O9" s="239"/>
      <c r="P9" s="239"/>
      <c r="Q9" s="239"/>
      <c r="R9" s="239"/>
      <c r="S9" s="239">
        <f>S10</f>
        <v>44933</v>
      </c>
      <c r="T9" s="239"/>
      <c r="U9" s="239"/>
      <c r="V9" s="239"/>
      <c r="W9" s="239"/>
      <c r="X9" s="239"/>
      <c r="Y9" s="239"/>
      <c r="Z9" s="241"/>
    </row>
    <row r="10" spans="1:27" s="1" customFormat="1" ht="18.75" x14ac:dyDescent="0.2">
      <c r="A10" s="14">
        <f>$A$1-(WEEKDAY($A$1,1)-(start_day-1))-IF((WEEKDAY($A$1,1)-(start_day-1))&lt;=0,7,0)+1</f>
        <v>44927</v>
      </c>
      <c r="B10" s="15"/>
      <c r="C10" s="12">
        <f>A10+1</f>
        <v>44928</v>
      </c>
      <c r="D10" s="13"/>
      <c r="E10" s="12">
        <f>C10+1</f>
        <v>44929</v>
      </c>
      <c r="F10" s="13"/>
      <c r="G10" s="12">
        <f>E10+1</f>
        <v>44930</v>
      </c>
      <c r="H10" s="13"/>
      <c r="I10" s="12">
        <f>G10+1</f>
        <v>44931</v>
      </c>
      <c r="J10" s="13"/>
      <c r="K10" s="233">
        <f>I10+1</f>
        <v>44932</v>
      </c>
      <c r="L10" s="234"/>
      <c r="M10" s="235"/>
      <c r="N10" s="235"/>
      <c r="O10" s="235"/>
      <c r="P10" s="235"/>
      <c r="Q10" s="235"/>
      <c r="R10" s="236"/>
      <c r="S10" s="242">
        <f>K10+1</f>
        <v>44933</v>
      </c>
      <c r="T10" s="243"/>
      <c r="U10" s="231"/>
      <c r="V10" s="231"/>
      <c r="W10" s="231"/>
      <c r="X10" s="231"/>
      <c r="Y10" s="231"/>
      <c r="Z10" s="232"/>
    </row>
    <row r="11" spans="1:27" s="1" customFormat="1" x14ac:dyDescent="0.2">
      <c r="A11" s="218"/>
      <c r="B11" s="219"/>
      <c r="C11" s="215"/>
      <c r="D11" s="216"/>
      <c r="E11" s="215" t="s">
        <v>2998</v>
      </c>
      <c r="F11" s="216"/>
      <c r="G11" s="215"/>
      <c r="H11" s="216"/>
      <c r="I11" s="215"/>
      <c r="J11" s="216"/>
      <c r="K11" s="215" t="s">
        <v>3001</v>
      </c>
      <c r="L11" s="217"/>
      <c r="M11" s="217"/>
      <c r="N11" s="217"/>
      <c r="O11" s="217"/>
      <c r="P11" s="217"/>
      <c r="Q11" s="217"/>
      <c r="R11" s="216"/>
      <c r="S11" s="218"/>
      <c r="T11" s="219"/>
      <c r="U11" s="219"/>
      <c r="V11" s="219"/>
      <c r="W11" s="219"/>
      <c r="X11" s="219"/>
      <c r="Y11" s="219"/>
      <c r="Z11" s="220"/>
    </row>
    <row r="12" spans="1:27" s="1" customFormat="1" x14ac:dyDescent="0.2">
      <c r="A12" s="218"/>
      <c r="B12" s="219"/>
      <c r="C12" s="215"/>
      <c r="D12" s="216"/>
      <c r="E12" s="215"/>
      <c r="F12" s="216"/>
      <c r="G12" s="215"/>
      <c r="H12" s="216"/>
      <c r="I12" s="215"/>
      <c r="J12" s="216"/>
      <c r="K12" s="215"/>
      <c r="L12" s="217"/>
      <c r="M12" s="217"/>
      <c r="N12" s="217"/>
      <c r="O12" s="217"/>
      <c r="P12" s="217"/>
      <c r="Q12" s="217"/>
      <c r="R12" s="216"/>
      <c r="S12" s="244"/>
      <c r="T12" s="219"/>
      <c r="U12" s="219"/>
      <c r="V12" s="219"/>
      <c r="W12" s="219"/>
      <c r="X12" s="219"/>
      <c r="Y12" s="219"/>
      <c r="Z12" s="220"/>
    </row>
    <row r="13" spans="1:27" s="1" customFormat="1" x14ac:dyDescent="0.2">
      <c r="A13" s="218"/>
      <c r="B13" s="219"/>
      <c r="C13" s="215"/>
      <c r="D13" s="216"/>
      <c r="E13" s="215"/>
      <c r="F13" s="216"/>
      <c r="G13" s="215"/>
      <c r="H13" s="216"/>
      <c r="I13" s="215"/>
      <c r="J13" s="216"/>
      <c r="K13" s="215"/>
      <c r="L13" s="217"/>
      <c r="M13" s="217"/>
      <c r="N13" s="217"/>
      <c r="O13" s="217"/>
      <c r="P13" s="217"/>
      <c r="Q13" s="217"/>
      <c r="R13" s="216"/>
      <c r="S13" s="218"/>
      <c r="T13" s="219"/>
      <c r="U13" s="219"/>
      <c r="V13" s="219"/>
      <c r="W13" s="219"/>
      <c r="X13" s="219"/>
      <c r="Y13" s="219"/>
      <c r="Z13" s="220"/>
    </row>
    <row r="14" spans="1:27"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27"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27" s="1" customFormat="1" ht="18.75" x14ac:dyDescent="0.2">
      <c r="A16" s="14">
        <f>S10+1</f>
        <v>44934</v>
      </c>
      <c r="B16" s="15"/>
      <c r="C16" s="12">
        <f>A16+1</f>
        <v>44935</v>
      </c>
      <c r="D16" s="13"/>
      <c r="E16" s="12">
        <f>C16+1</f>
        <v>44936</v>
      </c>
      <c r="F16" s="13"/>
      <c r="G16" s="12">
        <f>E16+1</f>
        <v>44937</v>
      </c>
      <c r="H16" s="13"/>
      <c r="I16" s="12">
        <f>G16+1</f>
        <v>44938</v>
      </c>
      <c r="J16" s="13"/>
      <c r="K16" s="233">
        <f>I16+1</f>
        <v>44939</v>
      </c>
      <c r="L16" s="234"/>
      <c r="M16" s="235"/>
      <c r="N16" s="235"/>
      <c r="O16" s="235"/>
      <c r="P16" s="235"/>
      <c r="Q16" s="235"/>
      <c r="R16" s="236"/>
      <c r="S16" s="242">
        <f>K16+1</f>
        <v>44940</v>
      </c>
      <c r="T16" s="243"/>
      <c r="U16" s="231"/>
      <c r="V16" s="231"/>
      <c r="W16" s="231"/>
      <c r="X16" s="231"/>
      <c r="Y16" s="231"/>
      <c r="Z16" s="232"/>
    </row>
    <row r="17" spans="1:27" s="1" customFormat="1" x14ac:dyDescent="0.2">
      <c r="A17" s="218"/>
      <c r="B17" s="219"/>
      <c r="C17" s="215"/>
      <c r="D17" s="216"/>
      <c r="E17" s="215"/>
      <c r="F17" s="216"/>
      <c r="G17" s="215"/>
      <c r="H17" s="216"/>
      <c r="I17" s="215"/>
      <c r="J17" s="216"/>
      <c r="K17" s="215" t="s">
        <v>2985</v>
      </c>
      <c r="L17" s="217"/>
      <c r="M17" s="217"/>
      <c r="N17" s="217"/>
      <c r="O17" s="217"/>
      <c r="P17" s="217"/>
      <c r="Q17" s="217"/>
      <c r="R17" s="216"/>
      <c r="S17" s="218" t="s">
        <v>2986</v>
      </c>
      <c r="T17" s="219"/>
      <c r="U17" s="219"/>
      <c r="V17" s="219"/>
      <c r="W17" s="219"/>
      <c r="X17" s="219"/>
      <c r="Y17" s="219"/>
      <c r="Z17" s="220"/>
    </row>
    <row r="18" spans="1:27" s="1" customFormat="1" x14ac:dyDescent="0.2">
      <c r="A18" s="218"/>
      <c r="B18" s="219"/>
      <c r="C18" s="215"/>
      <c r="D18" s="216"/>
      <c r="E18" s="215"/>
      <c r="F18" s="216"/>
      <c r="G18" s="215"/>
      <c r="H18" s="216"/>
      <c r="I18" s="215"/>
      <c r="J18" s="216"/>
      <c r="K18" s="215" t="s">
        <v>2986</v>
      </c>
      <c r="L18" s="217"/>
      <c r="M18" s="217"/>
      <c r="N18" s="217"/>
      <c r="O18" s="217"/>
      <c r="P18" s="217"/>
      <c r="Q18" s="217"/>
      <c r="R18" s="216"/>
      <c r="S18" s="218"/>
      <c r="T18" s="219"/>
      <c r="U18" s="219"/>
      <c r="V18" s="219"/>
      <c r="W18" s="219"/>
      <c r="X18" s="219"/>
      <c r="Y18" s="219"/>
      <c r="Z18" s="220"/>
    </row>
    <row r="19" spans="1:27"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row>
    <row r="20" spans="1:27"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row>
    <row r="21" spans="1:27"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row>
    <row r="22" spans="1:27" s="1" customFormat="1" ht="18.75" x14ac:dyDescent="0.2">
      <c r="A22" s="14">
        <f>S16+1</f>
        <v>44941</v>
      </c>
      <c r="B22" s="15"/>
      <c r="C22" s="12">
        <f>A22+1</f>
        <v>44942</v>
      </c>
      <c r="D22" s="13"/>
      <c r="E22" s="12">
        <f>C22+1</f>
        <v>44943</v>
      </c>
      <c r="F22" s="13"/>
      <c r="G22" s="12">
        <f>E22+1</f>
        <v>44944</v>
      </c>
      <c r="H22" s="13"/>
      <c r="I22" s="12">
        <f>G22+1</f>
        <v>44945</v>
      </c>
      <c r="J22" s="13"/>
      <c r="K22" s="233">
        <f>I22+1</f>
        <v>44946</v>
      </c>
      <c r="L22" s="234"/>
      <c r="M22" s="235"/>
      <c r="N22" s="235"/>
      <c r="O22" s="235"/>
      <c r="P22" s="235"/>
      <c r="Q22" s="235"/>
      <c r="R22" s="236"/>
      <c r="S22" s="242">
        <f>K22+1</f>
        <v>44947</v>
      </c>
      <c r="T22" s="243"/>
      <c r="U22" s="231"/>
      <c r="V22" s="231"/>
      <c r="W22" s="231"/>
      <c r="X22" s="231"/>
      <c r="Y22" s="231"/>
      <c r="Z22" s="232"/>
    </row>
    <row r="23" spans="1:27" s="1" customFormat="1" x14ac:dyDescent="0.2">
      <c r="A23" s="218"/>
      <c r="B23" s="219"/>
      <c r="C23" s="215"/>
      <c r="D23" s="216"/>
      <c r="E23" s="215"/>
      <c r="F23" s="216"/>
      <c r="G23" s="215"/>
      <c r="H23" s="216"/>
      <c r="I23" s="215"/>
      <c r="J23" s="216"/>
      <c r="K23" s="215"/>
      <c r="L23" s="217"/>
      <c r="M23" s="217"/>
      <c r="N23" s="217"/>
      <c r="O23" s="217"/>
      <c r="P23" s="217"/>
      <c r="Q23" s="217"/>
      <c r="R23" s="216"/>
      <c r="S23" s="218"/>
      <c r="T23" s="219"/>
      <c r="U23" s="219"/>
      <c r="V23" s="219"/>
      <c r="W23" s="219"/>
      <c r="X23" s="219"/>
      <c r="Y23" s="219"/>
      <c r="Z23" s="220"/>
    </row>
    <row r="24" spans="1:27"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row>
    <row r="25" spans="1:27"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row>
    <row r="26" spans="1:27"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row>
    <row r="27" spans="1:27"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row>
    <row r="28" spans="1:27" s="1" customFormat="1" ht="18.75" x14ac:dyDescent="0.2">
      <c r="A28" s="14">
        <f>S22+1</f>
        <v>44948</v>
      </c>
      <c r="B28" s="15"/>
      <c r="C28" s="12">
        <f>A28+1</f>
        <v>44949</v>
      </c>
      <c r="D28" s="13"/>
      <c r="E28" s="12">
        <f>C28+1</f>
        <v>44950</v>
      </c>
      <c r="F28" s="13"/>
      <c r="G28" s="12">
        <f>E28+1</f>
        <v>44951</v>
      </c>
      <c r="H28" s="13"/>
      <c r="I28" s="12">
        <f>G28+1</f>
        <v>44952</v>
      </c>
      <c r="J28" s="13"/>
      <c r="K28" s="233">
        <f>I28+1</f>
        <v>44953</v>
      </c>
      <c r="L28" s="234"/>
      <c r="M28" s="235"/>
      <c r="N28" s="235"/>
      <c r="O28" s="235"/>
      <c r="P28" s="235"/>
      <c r="Q28" s="235"/>
      <c r="R28" s="236"/>
      <c r="S28" s="242">
        <f>K28+1</f>
        <v>44954</v>
      </c>
      <c r="T28" s="243"/>
      <c r="U28" s="231"/>
      <c r="V28" s="231"/>
      <c r="W28" s="231"/>
      <c r="X28" s="231"/>
      <c r="Y28" s="231"/>
      <c r="Z28" s="232"/>
    </row>
    <row r="29" spans="1:27" s="1" customFormat="1" x14ac:dyDescent="0.2">
      <c r="A29" s="218"/>
      <c r="B29" s="219"/>
      <c r="C29" s="215"/>
      <c r="D29" s="216"/>
      <c r="E29" s="215"/>
      <c r="F29" s="216"/>
      <c r="G29" s="215"/>
      <c r="H29" s="216"/>
      <c r="I29" s="215"/>
      <c r="J29" s="216"/>
      <c r="K29" s="215"/>
      <c r="L29" s="217"/>
      <c r="M29" s="217"/>
      <c r="N29" s="217"/>
      <c r="O29" s="217"/>
      <c r="P29" s="217"/>
      <c r="Q29" s="217"/>
      <c r="R29" s="216"/>
      <c r="S29" s="218"/>
      <c r="T29" s="219"/>
      <c r="U29" s="219"/>
      <c r="V29" s="219"/>
      <c r="W29" s="219"/>
      <c r="X29" s="219"/>
      <c r="Y29" s="219"/>
      <c r="Z29" s="220"/>
    </row>
    <row r="30" spans="1:27"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row>
    <row r="31" spans="1:27"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row>
    <row r="32" spans="1:27"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row>
    <row r="33" spans="1:27"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row>
    <row r="34" spans="1:27" s="1" customFormat="1" ht="18.75" x14ac:dyDescent="0.2">
      <c r="A34" s="14">
        <f>S28+1</f>
        <v>44955</v>
      </c>
      <c r="B34" s="15"/>
      <c r="C34" s="12">
        <f>A34+1</f>
        <v>44956</v>
      </c>
      <c r="D34" s="13"/>
      <c r="E34" s="12">
        <f>C34+1</f>
        <v>44957</v>
      </c>
      <c r="F34" s="13"/>
      <c r="G34" s="12">
        <f>E34+1</f>
        <v>44958</v>
      </c>
      <c r="H34" s="13"/>
      <c r="I34" s="12">
        <f>G34+1</f>
        <v>44959</v>
      </c>
      <c r="J34" s="13"/>
      <c r="K34" s="233">
        <f>I34+1</f>
        <v>44960</v>
      </c>
      <c r="L34" s="234"/>
      <c r="M34" s="235"/>
      <c r="N34" s="235"/>
      <c r="O34" s="235"/>
      <c r="P34" s="235"/>
      <c r="Q34" s="235"/>
      <c r="R34" s="236"/>
      <c r="S34" s="242">
        <f>K34+1</f>
        <v>44961</v>
      </c>
      <c r="T34" s="243"/>
      <c r="U34" s="231"/>
      <c r="V34" s="231"/>
      <c r="W34" s="231"/>
      <c r="X34" s="231"/>
      <c r="Y34" s="231"/>
      <c r="Z34" s="232"/>
    </row>
    <row r="35" spans="1:27" s="1" customFormat="1" x14ac:dyDescent="0.2">
      <c r="A35" s="218"/>
      <c r="B35" s="219"/>
      <c r="C35" s="215"/>
      <c r="D35" s="216"/>
      <c r="E35" s="215"/>
      <c r="F35" s="216"/>
      <c r="G35" s="215"/>
      <c r="H35" s="216"/>
      <c r="I35" s="215"/>
      <c r="J35" s="216"/>
      <c r="K35" s="215"/>
      <c r="L35" s="217"/>
      <c r="M35" s="217"/>
      <c r="N35" s="217"/>
      <c r="O35" s="217"/>
      <c r="P35" s="217"/>
      <c r="Q35" s="217"/>
      <c r="R35" s="216"/>
      <c r="S35" s="218"/>
      <c r="T35" s="219"/>
      <c r="U35" s="219"/>
      <c r="V35" s="219"/>
      <c r="W35" s="219"/>
      <c r="X35" s="219"/>
      <c r="Y35" s="219"/>
      <c r="Z35" s="220"/>
    </row>
    <row r="36" spans="1:27" s="1" customFormat="1" x14ac:dyDescent="0.2">
      <c r="A36" s="218"/>
      <c r="B36" s="219"/>
      <c r="C36" s="215"/>
      <c r="D36" s="216"/>
      <c r="E36" s="215"/>
      <c r="F36" s="216"/>
      <c r="G36" s="215"/>
      <c r="H36" s="216"/>
      <c r="I36" s="215"/>
      <c r="J36" s="216"/>
      <c r="K36" s="215"/>
      <c r="L36" s="217"/>
      <c r="M36" s="217"/>
      <c r="N36" s="217"/>
      <c r="O36" s="217"/>
      <c r="P36" s="217"/>
      <c r="Q36" s="217"/>
      <c r="R36" s="216"/>
      <c r="S36" s="218"/>
      <c r="T36" s="219"/>
      <c r="U36" s="219"/>
      <c r="V36" s="219"/>
      <c r="W36" s="219"/>
      <c r="X36" s="219"/>
      <c r="Y36" s="219"/>
      <c r="Z36" s="220"/>
    </row>
    <row r="37" spans="1:27"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27"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27"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27" ht="18.75" x14ac:dyDescent="0.2">
      <c r="A40" s="14">
        <f>S34+1</f>
        <v>44962</v>
      </c>
      <c r="B40" s="15"/>
      <c r="C40" s="12">
        <f>A40+1</f>
        <v>44963</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218"/>
      <c r="B41" s="219"/>
      <c r="C41" s="215"/>
      <c r="D41" s="216"/>
      <c r="E41" s="18"/>
      <c r="F41" s="6"/>
      <c r="G41" s="6"/>
      <c r="H41" s="6"/>
      <c r="I41" s="6"/>
      <c r="J41" s="6"/>
      <c r="K41" s="6"/>
      <c r="L41" s="6"/>
      <c r="M41" s="6"/>
      <c r="N41" s="6"/>
      <c r="O41" s="6"/>
      <c r="P41" s="6"/>
      <c r="Q41" s="6"/>
      <c r="R41" s="6"/>
      <c r="S41" s="6"/>
      <c r="T41" s="6"/>
      <c r="U41" s="6"/>
      <c r="V41" s="6"/>
      <c r="W41" s="6"/>
      <c r="X41" s="6"/>
      <c r="Y41" s="6"/>
      <c r="Z41" s="8"/>
    </row>
    <row r="42" spans="1:27"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27"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27"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27"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scale="99"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activeCell="S32" sqref="S32:Z3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237">
        <f>DATE('Dec22'!AD18,'Dec22'!AD20+2,1)</f>
        <v>44958</v>
      </c>
      <c r="B1" s="237"/>
      <c r="C1" s="237"/>
      <c r="D1" s="237"/>
      <c r="E1" s="237"/>
      <c r="F1" s="237"/>
      <c r="G1" s="237"/>
      <c r="H1" s="237"/>
      <c r="I1" s="11"/>
      <c r="J1" s="11"/>
      <c r="K1" s="240">
        <f>DATE(YEAR(A1),MONTH(A1)-1,1)</f>
        <v>44927</v>
      </c>
      <c r="L1" s="240"/>
      <c r="M1" s="240"/>
      <c r="N1" s="240"/>
      <c r="O1" s="240"/>
      <c r="P1" s="240"/>
      <c r="Q1" s="240"/>
      <c r="S1" s="240">
        <f>DATE(YEAR(A1),MONTH(A1)+1,1)</f>
        <v>44986</v>
      </c>
      <c r="T1" s="240"/>
      <c r="U1" s="240"/>
      <c r="V1" s="240"/>
      <c r="W1" s="240"/>
      <c r="X1" s="240"/>
      <c r="Y1" s="240"/>
    </row>
    <row r="2" spans="1:27"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237"/>
      <c r="B3" s="237"/>
      <c r="C3" s="237"/>
      <c r="D3" s="237"/>
      <c r="E3" s="237"/>
      <c r="F3" s="237"/>
      <c r="G3" s="237"/>
      <c r="H3" s="237"/>
      <c r="I3" s="11"/>
      <c r="J3" s="11"/>
      <c r="K3" s="22">
        <f t="shared" ref="K3:Q8" si="0">IF(MONTH($K$1)&lt;&gt;MONTH($K$1-(WEEKDAY($K$1,1)-(start_day-1))-IF((WEEKDAY($K$1,1)-(start_day-1))&lt;=0,7,0)+(ROW(K3)-ROW($K$3))*7+(COLUMN(K3)-COLUMN($K$3)+1)),"",$K$1-(WEEKDAY($K$1,1)-(start_day-1))-IF((WEEKDAY($K$1,1)-(start_day-1))&lt;=0,7,0)+(ROW(K3)-ROW($K$3))*7+(COLUMN(K3)-COLUMN($K$3)+1))</f>
        <v>44927</v>
      </c>
      <c r="L3" s="22">
        <f t="shared" si="0"/>
        <v>44928</v>
      </c>
      <c r="M3" s="22">
        <f t="shared" si="0"/>
        <v>44929</v>
      </c>
      <c r="N3" s="22">
        <f t="shared" si="0"/>
        <v>44930</v>
      </c>
      <c r="O3" s="22">
        <f t="shared" si="0"/>
        <v>44931</v>
      </c>
      <c r="P3" s="22">
        <f t="shared" si="0"/>
        <v>44932</v>
      </c>
      <c r="Q3" s="22">
        <f t="shared" si="0"/>
        <v>44933</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f t="shared" si="1"/>
        <v>44986</v>
      </c>
      <c r="W3" s="22">
        <f t="shared" si="1"/>
        <v>44987</v>
      </c>
      <c r="X3" s="22">
        <f t="shared" si="1"/>
        <v>44988</v>
      </c>
      <c r="Y3" s="22">
        <f t="shared" si="1"/>
        <v>44989</v>
      </c>
    </row>
    <row r="4" spans="1:27" s="4" customFormat="1" ht="9" customHeight="1" x14ac:dyDescent="0.2">
      <c r="A4" s="237"/>
      <c r="B4" s="237"/>
      <c r="C4" s="237"/>
      <c r="D4" s="237"/>
      <c r="E4" s="237"/>
      <c r="F4" s="237"/>
      <c r="G4" s="237"/>
      <c r="H4" s="237"/>
      <c r="I4" s="11"/>
      <c r="J4" s="11"/>
      <c r="K4" s="22">
        <f t="shared" si="0"/>
        <v>44934</v>
      </c>
      <c r="L4" s="22">
        <f t="shared" si="0"/>
        <v>44935</v>
      </c>
      <c r="M4" s="22">
        <f t="shared" si="0"/>
        <v>44936</v>
      </c>
      <c r="N4" s="22">
        <f t="shared" si="0"/>
        <v>44937</v>
      </c>
      <c r="O4" s="22">
        <f t="shared" si="0"/>
        <v>44938</v>
      </c>
      <c r="P4" s="22">
        <f t="shared" si="0"/>
        <v>44939</v>
      </c>
      <c r="Q4" s="22">
        <f t="shared" si="0"/>
        <v>44940</v>
      </c>
      <c r="R4" s="3"/>
      <c r="S4" s="22">
        <f t="shared" si="1"/>
        <v>44990</v>
      </c>
      <c r="T4" s="22">
        <f t="shared" si="1"/>
        <v>44991</v>
      </c>
      <c r="U4" s="22">
        <f t="shared" si="1"/>
        <v>44992</v>
      </c>
      <c r="V4" s="22">
        <f t="shared" si="1"/>
        <v>44993</v>
      </c>
      <c r="W4" s="22">
        <f t="shared" si="1"/>
        <v>44994</v>
      </c>
      <c r="X4" s="22">
        <f t="shared" si="1"/>
        <v>44995</v>
      </c>
      <c r="Y4" s="22">
        <f t="shared" si="1"/>
        <v>44996</v>
      </c>
    </row>
    <row r="5" spans="1:27" s="4" customFormat="1" ht="9" customHeight="1" x14ac:dyDescent="0.2">
      <c r="A5" s="237"/>
      <c r="B5" s="237"/>
      <c r="C5" s="237"/>
      <c r="D5" s="237"/>
      <c r="E5" s="237"/>
      <c r="F5" s="237"/>
      <c r="G5" s="237"/>
      <c r="H5" s="237"/>
      <c r="I5" s="11"/>
      <c r="J5" s="11"/>
      <c r="K5" s="22">
        <f t="shared" si="0"/>
        <v>44941</v>
      </c>
      <c r="L5" s="22">
        <f t="shared" si="0"/>
        <v>44942</v>
      </c>
      <c r="M5" s="22">
        <f t="shared" si="0"/>
        <v>44943</v>
      </c>
      <c r="N5" s="22">
        <f t="shared" si="0"/>
        <v>44944</v>
      </c>
      <c r="O5" s="22">
        <f t="shared" si="0"/>
        <v>44945</v>
      </c>
      <c r="P5" s="22">
        <f t="shared" si="0"/>
        <v>44946</v>
      </c>
      <c r="Q5" s="22">
        <f t="shared" si="0"/>
        <v>44947</v>
      </c>
      <c r="R5" s="3"/>
      <c r="S5" s="22">
        <f t="shared" si="1"/>
        <v>44997</v>
      </c>
      <c r="T5" s="22">
        <f t="shared" si="1"/>
        <v>44998</v>
      </c>
      <c r="U5" s="22">
        <f t="shared" si="1"/>
        <v>44999</v>
      </c>
      <c r="V5" s="22">
        <f t="shared" si="1"/>
        <v>45000</v>
      </c>
      <c r="W5" s="22">
        <f t="shared" si="1"/>
        <v>45001</v>
      </c>
      <c r="X5" s="22">
        <f t="shared" si="1"/>
        <v>45002</v>
      </c>
      <c r="Y5" s="22">
        <f t="shared" si="1"/>
        <v>45003</v>
      </c>
    </row>
    <row r="6" spans="1:27" s="4" customFormat="1" ht="9" customHeight="1" x14ac:dyDescent="0.2">
      <c r="A6" s="237"/>
      <c r="B6" s="237"/>
      <c r="C6" s="237"/>
      <c r="D6" s="237"/>
      <c r="E6" s="237"/>
      <c r="F6" s="237"/>
      <c r="G6" s="237"/>
      <c r="H6" s="237"/>
      <c r="I6" s="11"/>
      <c r="J6" s="11"/>
      <c r="K6" s="22">
        <f t="shared" si="0"/>
        <v>44948</v>
      </c>
      <c r="L6" s="22">
        <f t="shared" si="0"/>
        <v>44949</v>
      </c>
      <c r="M6" s="22">
        <f t="shared" si="0"/>
        <v>44950</v>
      </c>
      <c r="N6" s="22">
        <f t="shared" si="0"/>
        <v>44951</v>
      </c>
      <c r="O6" s="22">
        <f t="shared" si="0"/>
        <v>44952</v>
      </c>
      <c r="P6" s="22">
        <f t="shared" si="0"/>
        <v>44953</v>
      </c>
      <c r="Q6" s="22">
        <f t="shared" si="0"/>
        <v>44954</v>
      </c>
      <c r="R6" s="3"/>
      <c r="S6" s="22">
        <f t="shared" si="1"/>
        <v>45004</v>
      </c>
      <c r="T6" s="22">
        <f t="shared" si="1"/>
        <v>45005</v>
      </c>
      <c r="U6" s="22">
        <f t="shared" si="1"/>
        <v>45006</v>
      </c>
      <c r="V6" s="22">
        <f t="shared" si="1"/>
        <v>45007</v>
      </c>
      <c r="W6" s="22">
        <f t="shared" si="1"/>
        <v>45008</v>
      </c>
      <c r="X6" s="22">
        <f t="shared" si="1"/>
        <v>45009</v>
      </c>
      <c r="Y6" s="22">
        <f t="shared" si="1"/>
        <v>45010</v>
      </c>
    </row>
    <row r="7" spans="1:27" s="4" customFormat="1" ht="9" customHeight="1" x14ac:dyDescent="0.2">
      <c r="A7" s="237"/>
      <c r="B7" s="237"/>
      <c r="C7" s="237"/>
      <c r="D7" s="237"/>
      <c r="E7" s="237"/>
      <c r="F7" s="237"/>
      <c r="G7" s="237"/>
      <c r="H7" s="237"/>
      <c r="I7" s="11"/>
      <c r="J7" s="11"/>
      <c r="K7" s="22">
        <f t="shared" si="0"/>
        <v>44955</v>
      </c>
      <c r="L7" s="22">
        <f t="shared" si="0"/>
        <v>44956</v>
      </c>
      <c r="M7" s="22">
        <f t="shared" si="0"/>
        <v>44957</v>
      </c>
      <c r="N7" s="22" t="str">
        <f t="shared" si="0"/>
        <v/>
      </c>
      <c r="O7" s="22" t="str">
        <f t="shared" si="0"/>
        <v/>
      </c>
      <c r="P7" s="22" t="str">
        <f t="shared" si="0"/>
        <v/>
      </c>
      <c r="Q7" s="22" t="str">
        <f t="shared" si="0"/>
        <v/>
      </c>
      <c r="R7" s="3"/>
      <c r="S7" s="22">
        <f t="shared" si="1"/>
        <v>45011</v>
      </c>
      <c r="T7" s="22">
        <f t="shared" si="1"/>
        <v>45012</v>
      </c>
      <c r="U7" s="22">
        <f t="shared" si="1"/>
        <v>45013</v>
      </c>
      <c r="V7" s="22">
        <f t="shared" si="1"/>
        <v>45014</v>
      </c>
      <c r="W7" s="22">
        <f t="shared" si="1"/>
        <v>45015</v>
      </c>
      <c r="X7" s="22">
        <f t="shared" si="1"/>
        <v>45016</v>
      </c>
      <c r="Y7" s="22" t="str">
        <f t="shared" si="1"/>
        <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238">
        <f>A10</f>
        <v>44955</v>
      </c>
      <c r="B9" s="239"/>
      <c r="C9" s="239">
        <f>C10</f>
        <v>44956</v>
      </c>
      <c r="D9" s="239"/>
      <c r="E9" s="239">
        <f>E10</f>
        <v>44957</v>
      </c>
      <c r="F9" s="239"/>
      <c r="G9" s="239">
        <f>G10</f>
        <v>44958</v>
      </c>
      <c r="H9" s="239"/>
      <c r="I9" s="239">
        <f>I10</f>
        <v>44959</v>
      </c>
      <c r="J9" s="239"/>
      <c r="K9" s="239">
        <f>K10</f>
        <v>44960</v>
      </c>
      <c r="L9" s="239"/>
      <c r="M9" s="239"/>
      <c r="N9" s="239"/>
      <c r="O9" s="239"/>
      <c r="P9" s="239"/>
      <c r="Q9" s="239"/>
      <c r="R9" s="239"/>
      <c r="S9" s="239">
        <f>S10</f>
        <v>44961</v>
      </c>
      <c r="T9" s="239"/>
      <c r="U9" s="239"/>
      <c r="V9" s="239"/>
      <c r="W9" s="239"/>
      <c r="X9" s="239"/>
      <c r="Y9" s="239"/>
      <c r="Z9" s="241"/>
    </row>
    <row r="10" spans="1:27" s="1" customFormat="1" ht="18.75" x14ac:dyDescent="0.2">
      <c r="A10" s="14">
        <f>$A$1-(WEEKDAY($A$1,1)-(start_day-1))-IF((WEEKDAY($A$1,1)-(start_day-1))&lt;=0,7,0)+1</f>
        <v>44955</v>
      </c>
      <c r="B10" s="15"/>
      <c r="C10" s="12">
        <f>A10+1</f>
        <v>44956</v>
      </c>
      <c r="D10" s="13"/>
      <c r="E10" s="12">
        <f>C10+1</f>
        <v>44957</v>
      </c>
      <c r="F10" s="13"/>
      <c r="G10" s="12">
        <f>E10+1</f>
        <v>44958</v>
      </c>
      <c r="H10" s="13"/>
      <c r="I10" s="12">
        <f>G10+1</f>
        <v>44959</v>
      </c>
      <c r="J10" s="13"/>
      <c r="K10" s="233">
        <f>I10+1</f>
        <v>44960</v>
      </c>
      <c r="L10" s="234"/>
      <c r="M10" s="235"/>
      <c r="N10" s="235"/>
      <c r="O10" s="235"/>
      <c r="P10" s="235"/>
      <c r="Q10" s="235"/>
      <c r="R10" s="236"/>
      <c r="S10" s="242">
        <f>K10+1</f>
        <v>44961</v>
      </c>
      <c r="T10" s="243"/>
      <c r="U10" s="231"/>
      <c r="V10" s="231"/>
      <c r="W10" s="231"/>
      <c r="X10" s="231"/>
      <c r="Y10" s="231"/>
      <c r="Z10" s="232"/>
    </row>
    <row r="11" spans="1:27" s="1" customFormat="1" x14ac:dyDescent="0.2">
      <c r="A11" s="218"/>
      <c r="B11" s="219"/>
      <c r="C11" s="215"/>
      <c r="D11" s="216"/>
      <c r="E11" s="215"/>
      <c r="F11" s="216"/>
      <c r="G11" s="215"/>
      <c r="H11" s="216"/>
      <c r="I11" s="215"/>
      <c r="J11" s="216"/>
      <c r="K11" s="215"/>
      <c r="L11" s="217"/>
      <c r="M11" s="217"/>
      <c r="N11" s="217"/>
      <c r="O11" s="217"/>
      <c r="P11" s="217"/>
      <c r="Q11" s="217"/>
      <c r="R11" s="216"/>
      <c r="S11" s="218"/>
      <c r="T11" s="219"/>
      <c r="U11" s="219"/>
      <c r="V11" s="219"/>
      <c r="W11" s="219"/>
      <c r="X11" s="219"/>
      <c r="Y11" s="219"/>
      <c r="Z11" s="220"/>
    </row>
    <row r="12" spans="1:27" s="1" customFormat="1" x14ac:dyDescent="0.2">
      <c r="A12" s="218"/>
      <c r="B12" s="219"/>
      <c r="C12" s="215"/>
      <c r="D12" s="216"/>
      <c r="E12" s="215"/>
      <c r="F12" s="216"/>
      <c r="G12" s="215"/>
      <c r="H12" s="216"/>
      <c r="I12" s="215"/>
      <c r="J12" s="216"/>
      <c r="K12" s="215"/>
      <c r="L12" s="217"/>
      <c r="M12" s="217"/>
      <c r="N12" s="217"/>
      <c r="O12" s="217"/>
      <c r="P12" s="217"/>
      <c r="Q12" s="217"/>
      <c r="R12" s="216"/>
      <c r="S12" s="218"/>
      <c r="T12" s="219"/>
      <c r="U12" s="219"/>
      <c r="V12" s="219"/>
      <c r="W12" s="219"/>
      <c r="X12" s="219"/>
      <c r="Y12" s="219"/>
      <c r="Z12" s="220"/>
    </row>
    <row r="13" spans="1:27" s="1" customFormat="1" x14ac:dyDescent="0.2">
      <c r="A13" s="218"/>
      <c r="B13" s="219"/>
      <c r="C13" s="215"/>
      <c r="D13" s="216"/>
      <c r="E13" s="215"/>
      <c r="F13" s="216"/>
      <c r="G13" s="215"/>
      <c r="H13" s="216"/>
      <c r="I13" s="215"/>
      <c r="J13" s="216"/>
      <c r="K13" s="215"/>
      <c r="L13" s="217"/>
      <c r="M13" s="217"/>
      <c r="N13" s="217"/>
      <c r="O13" s="217"/>
      <c r="P13" s="217"/>
      <c r="Q13" s="217"/>
      <c r="R13" s="216"/>
      <c r="S13" s="218"/>
      <c r="T13" s="219"/>
      <c r="U13" s="219"/>
      <c r="V13" s="219"/>
      <c r="W13" s="219"/>
      <c r="X13" s="219"/>
      <c r="Y13" s="219"/>
      <c r="Z13" s="220"/>
    </row>
    <row r="14" spans="1:27"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27"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27" s="1" customFormat="1" ht="18.75" x14ac:dyDescent="0.2">
      <c r="A16" s="14">
        <f>S10+1</f>
        <v>44962</v>
      </c>
      <c r="B16" s="15"/>
      <c r="C16" s="12">
        <f>A16+1</f>
        <v>44963</v>
      </c>
      <c r="D16" s="13"/>
      <c r="E16" s="12">
        <f>C16+1</f>
        <v>44964</v>
      </c>
      <c r="F16" s="13"/>
      <c r="G16" s="12">
        <f>E16+1</f>
        <v>44965</v>
      </c>
      <c r="H16" s="13"/>
      <c r="I16" s="12">
        <f>G16+1</f>
        <v>44966</v>
      </c>
      <c r="J16" s="13"/>
      <c r="K16" s="233">
        <f>I16+1</f>
        <v>44967</v>
      </c>
      <c r="L16" s="234"/>
      <c r="M16" s="235"/>
      <c r="N16" s="235"/>
      <c r="O16" s="235"/>
      <c r="P16" s="235"/>
      <c r="Q16" s="235"/>
      <c r="R16" s="236"/>
      <c r="S16" s="242">
        <f>K16+1</f>
        <v>44968</v>
      </c>
      <c r="T16" s="243"/>
      <c r="U16" s="231"/>
      <c r="V16" s="231"/>
      <c r="W16" s="231"/>
      <c r="X16" s="231"/>
      <c r="Y16" s="231"/>
      <c r="Z16" s="232"/>
    </row>
    <row r="17" spans="1:27" s="1" customFormat="1" x14ac:dyDescent="0.2">
      <c r="A17" s="218"/>
      <c r="B17" s="219"/>
      <c r="C17" s="215"/>
      <c r="D17" s="216"/>
      <c r="E17" s="215"/>
      <c r="F17" s="216"/>
      <c r="G17" s="215"/>
      <c r="H17" s="216"/>
      <c r="I17" s="215"/>
      <c r="J17" s="216"/>
      <c r="K17" s="215"/>
      <c r="L17" s="217"/>
      <c r="M17" s="217"/>
      <c r="N17" s="217"/>
      <c r="O17" s="217"/>
      <c r="P17" s="217"/>
      <c r="Q17" s="217"/>
      <c r="R17" s="216"/>
      <c r="S17" s="218"/>
      <c r="T17" s="219"/>
      <c r="U17" s="219"/>
      <c r="V17" s="219"/>
      <c r="W17" s="219"/>
      <c r="X17" s="219"/>
      <c r="Y17" s="219"/>
      <c r="Z17" s="220"/>
    </row>
    <row r="18" spans="1:27" s="1" customFormat="1" x14ac:dyDescent="0.2">
      <c r="A18" s="218"/>
      <c r="B18" s="219"/>
      <c r="C18" s="215"/>
      <c r="D18" s="216"/>
      <c r="E18" s="215"/>
      <c r="F18" s="216"/>
      <c r="G18" s="215"/>
      <c r="H18" s="216"/>
      <c r="I18" s="215"/>
      <c r="J18" s="216"/>
      <c r="K18" s="215"/>
      <c r="L18" s="217"/>
      <c r="M18" s="217"/>
      <c r="N18" s="217"/>
      <c r="O18" s="217"/>
      <c r="P18" s="217"/>
      <c r="Q18" s="217"/>
      <c r="R18" s="216"/>
      <c r="S18" s="218"/>
      <c r="T18" s="219"/>
      <c r="U18" s="219"/>
      <c r="V18" s="219"/>
      <c r="W18" s="219"/>
      <c r="X18" s="219"/>
      <c r="Y18" s="219"/>
      <c r="Z18" s="220"/>
    </row>
    <row r="19" spans="1:27"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row>
    <row r="20" spans="1:27"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row>
    <row r="21" spans="1:27"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row>
    <row r="22" spans="1:27" s="1" customFormat="1" ht="18.75" x14ac:dyDescent="0.2">
      <c r="A22" s="14">
        <f>S16+1</f>
        <v>44969</v>
      </c>
      <c r="B22" s="15"/>
      <c r="C22" s="12">
        <f>A22+1</f>
        <v>44970</v>
      </c>
      <c r="D22" s="13"/>
      <c r="E22" s="12">
        <f>C22+1</f>
        <v>44971</v>
      </c>
      <c r="F22" s="13"/>
      <c r="G22" s="12">
        <f>E22+1</f>
        <v>44972</v>
      </c>
      <c r="H22" s="13"/>
      <c r="I22" s="12">
        <f>G22+1</f>
        <v>44973</v>
      </c>
      <c r="J22" s="13"/>
      <c r="K22" s="233">
        <f>I22+1</f>
        <v>44974</v>
      </c>
      <c r="L22" s="234"/>
      <c r="M22" s="235"/>
      <c r="N22" s="235"/>
      <c r="O22" s="235"/>
      <c r="P22" s="235"/>
      <c r="Q22" s="235"/>
      <c r="R22" s="236"/>
      <c r="S22" s="242">
        <f>K22+1</f>
        <v>44975</v>
      </c>
      <c r="T22" s="243"/>
      <c r="U22" s="231"/>
      <c r="V22" s="231"/>
      <c r="W22" s="231"/>
      <c r="X22" s="231"/>
      <c r="Y22" s="231"/>
      <c r="Z22" s="232"/>
    </row>
    <row r="23" spans="1:27" s="1" customFormat="1" x14ac:dyDescent="0.2">
      <c r="A23" s="218"/>
      <c r="B23" s="219"/>
      <c r="C23" s="215"/>
      <c r="D23" s="216"/>
      <c r="E23" s="215"/>
      <c r="F23" s="216"/>
      <c r="G23" s="215"/>
      <c r="H23" s="216"/>
      <c r="I23" s="215"/>
      <c r="J23" s="216"/>
      <c r="K23" s="215"/>
      <c r="L23" s="217"/>
      <c r="M23" s="217"/>
      <c r="N23" s="217"/>
      <c r="O23" s="217"/>
      <c r="P23" s="217"/>
      <c r="Q23" s="217"/>
      <c r="R23" s="216"/>
      <c r="S23" s="218"/>
      <c r="T23" s="219"/>
      <c r="U23" s="219"/>
      <c r="V23" s="219"/>
      <c r="W23" s="219"/>
      <c r="X23" s="219"/>
      <c r="Y23" s="219"/>
      <c r="Z23" s="220"/>
    </row>
    <row r="24" spans="1:27"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row>
    <row r="25" spans="1:27"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row>
    <row r="26" spans="1:27"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row>
    <row r="27" spans="1:27"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row>
    <row r="28" spans="1:27" s="1" customFormat="1" ht="18.75" x14ac:dyDescent="0.2">
      <c r="A28" s="14">
        <f>S22+1</f>
        <v>44976</v>
      </c>
      <c r="B28" s="15"/>
      <c r="C28" s="12">
        <f>A28+1</f>
        <v>44977</v>
      </c>
      <c r="D28" s="13"/>
      <c r="E28" s="12">
        <f>C28+1</f>
        <v>44978</v>
      </c>
      <c r="F28" s="13"/>
      <c r="G28" s="12">
        <f>E28+1</f>
        <v>44979</v>
      </c>
      <c r="H28" s="13"/>
      <c r="I28" s="12">
        <f>G28+1</f>
        <v>44980</v>
      </c>
      <c r="J28" s="13"/>
      <c r="K28" s="233">
        <f>I28+1</f>
        <v>44981</v>
      </c>
      <c r="L28" s="234"/>
      <c r="M28" s="235"/>
      <c r="N28" s="235"/>
      <c r="O28" s="235"/>
      <c r="P28" s="235"/>
      <c r="Q28" s="235"/>
      <c r="R28" s="236"/>
      <c r="S28" s="242">
        <f>K28+1</f>
        <v>44982</v>
      </c>
      <c r="T28" s="243"/>
      <c r="U28" s="231"/>
      <c r="V28" s="231"/>
      <c r="W28" s="231"/>
      <c r="X28" s="231"/>
      <c r="Y28" s="231"/>
      <c r="Z28" s="232"/>
    </row>
    <row r="29" spans="1:27" s="1" customFormat="1" x14ac:dyDescent="0.2">
      <c r="A29" s="218"/>
      <c r="B29" s="219"/>
      <c r="C29" s="215"/>
      <c r="D29" s="216"/>
      <c r="E29" s="215"/>
      <c r="F29" s="216"/>
      <c r="G29" s="215"/>
      <c r="H29" s="216"/>
      <c r="I29" s="215"/>
      <c r="J29" s="216"/>
      <c r="K29" s="215"/>
      <c r="L29" s="217"/>
      <c r="M29" s="217"/>
      <c r="N29" s="217"/>
      <c r="O29" s="217"/>
      <c r="P29" s="217"/>
      <c r="Q29" s="217"/>
      <c r="R29" s="216"/>
      <c r="S29" s="218" t="s">
        <v>3013</v>
      </c>
      <c r="T29" s="219"/>
      <c r="U29" s="219"/>
      <c r="V29" s="219"/>
      <c r="W29" s="219"/>
      <c r="X29" s="219"/>
      <c r="Y29" s="219"/>
      <c r="Z29" s="220"/>
    </row>
    <row r="30" spans="1:27"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row>
    <row r="31" spans="1:27"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row>
    <row r="32" spans="1:27"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row>
    <row r="33" spans="1:27"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row>
    <row r="34" spans="1:27" s="1" customFormat="1" ht="18.75" x14ac:dyDescent="0.2">
      <c r="A34" s="14">
        <f>S28+1</f>
        <v>44983</v>
      </c>
      <c r="B34" s="15"/>
      <c r="C34" s="12">
        <f>A34+1</f>
        <v>44984</v>
      </c>
      <c r="D34" s="13"/>
      <c r="E34" s="12">
        <f>C34+1</f>
        <v>44985</v>
      </c>
      <c r="F34" s="13"/>
      <c r="G34" s="12">
        <f>E34+1</f>
        <v>44986</v>
      </c>
      <c r="H34" s="13"/>
      <c r="I34" s="12">
        <f>G34+1</f>
        <v>44987</v>
      </c>
      <c r="J34" s="13"/>
      <c r="K34" s="233">
        <f>I34+1</f>
        <v>44988</v>
      </c>
      <c r="L34" s="234"/>
      <c r="M34" s="235"/>
      <c r="N34" s="235"/>
      <c r="O34" s="235"/>
      <c r="P34" s="235"/>
      <c r="Q34" s="235"/>
      <c r="R34" s="236"/>
      <c r="S34" s="242">
        <f>K34+1</f>
        <v>44989</v>
      </c>
      <c r="T34" s="243"/>
      <c r="U34" s="231"/>
      <c r="V34" s="231"/>
      <c r="W34" s="231"/>
      <c r="X34" s="231"/>
      <c r="Y34" s="231"/>
      <c r="Z34" s="232"/>
    </row>
    <row r="35" spans="1:27" s="1" customFormat="1" x14ac:dyDescent="0.2">
      <c r="A35" s="218"/>
      <c r="B35" s="219"/>
      <c r="C35" s="215"/>
      <c r="D35" s="216"/>
      <c r="E35" s="215"/>
      <c r="F35" s="216"/>
      <c r="G35" s="215"/>
      <c r="H35" s="216"/>
      <c r="I35" s="215"/>
      <c r="J35" s="216"/>
      <c r="K35" s="215"/>
      <c r="L35" s="217"/>
      <c r="M35" s="217"/>
      <c r="N35" s="217"/>
      <c r="O35" s="217"/>
      <c r="P35" s="217"/>
      <c r="Q35" s="217"/>
      <c r="R35" s="216"/>
      <c r="S35" s="218"/>
      <c r="T35" s="219"/>
      <c r="U35" s="219"/>
      <c r="V35" s="219"/>
      <c r="W35" s="219"/>
      <c r="X35" s="219"/>
      <c r="Y35" s="219"/>
      <c r="Z35" s="220"/>
    </row>
    <row r="36" spans="1:27" s="1" customFormat="1" x14ac:dyDescent="0.2">
      <c r="A36" s="218"/>
      <c r="B36" s="219"/>
      <c r="C36" s="215"/>
      <c r="D36" s="216"/>
      <c r="E36" s="215"/>
      <c r="F36" s="216"/>
      <c r="G36" s="215"/>
      <c r="H36" s="216"/>
      <c r="I36" s="215"/>
      <c r="J36" s="216"/>
      <c r="K36" s="215"/>
      <c r="L36" s="217"/>
      <c r="M36" s="217"/>
      <c r="N36" s="217"/>
      <c r="O36" s="217"/>
      <c r="P36" s="217"/>
      <c r="Q36" s="217"/>
      <c r="R36" s="216"/>
      <c r="S36" s="218"/>
      <c r="T36" s="219"/>
      <c r="U36" s="219"/>
      <c r="V36" s="219"/>
      <c r="W36" s="219"/>
      <c r="X36" s="219"/>
      <c r="Y36" s="219"/>
      <c r="Z36" s="220"/>
    </row>
    <row r="37" spans="1:27"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27"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27"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27" ht="18.75" x14ac:dyDescent="0.2">
      <c r="A40" s="14">
        <f>S34+1</f>
        <v>44990</v>
      </c>
      <c r="B40" s="15"/>
      <c r="C40" s="12">
        <f>A40+1</f>
        <v>44991</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218"/>
      <c r="B41" s="219"/>
      <c r="C41" s="215"/>
      <c r="D41" s="216"/>
      <c r="E41" s="18"/>
      <c r="F41" s="6"/>
      <c r="G41" s="6"/>
      <c r="H41" s="6"/>
      <c r="I41" s="6"/>
      <c r="J41" s="6"/>
      <c r="K41" s="6"/>
      <c r="L41" s="6"/>
      <c r="M41" s="6"/>
      <c r="N41" s="6"/>
      <c r="O41" s="6"/>
      <c r="P41" s="6"/>
      <c r="Q41" s="6"/>
      <c r="R41" s="6"/>
      <c r="S41" s="6"/>
      <c r="T41" s="6"/>
      <c r="U41" s="6"/>
      <c r="V41" s="6"/>
      <c r="W41" s="6"/>
      <c r="X41" s="6"/>
      <c r="Y41" s="6"/>
      <c r="Z41" s="8"/>
    </row>
    <row r="42" spans="1:27"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27"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27"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27"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scale="9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workbookViewId="0">
      <selection activeCell="J42" sqref="J4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237">
        <f>DATE('Dec22'!AD18,'Dec22'!AD20+3,1)</f>
        <v>44986</v>
      </c>
      <c r="B1" s="237"/>
      <c r="C1" s="237"/>
      <c r="D1" s="237"/>
      <c r="E1" s="237"/>
      <c r="F1" s="237"/>
      <c r="G1" s="237"/>
      <c r="H1" s="237"/>
      <c r="I1" s="11"/>
      <c r="J1" s="11"/>
      <c r="K1" s="240">
        <f>DATE(YEAR(A1),MONTH(A1)-1,1)</f>
        <v>44958</v>
      </c>
      <c r="L1" s="240"/>
      <c r="M1" s="240"/>
      <c r="N1" s="240"/>
      <c r="O1" s="240"/>
      <c r="P1" s="240"/>
      <c r="Q1" s="240"/>
      <c r="S1" s="240">
        <f>DATE(YEAR(A1),MONTH(A1)+1,1)</f>
        <v>45017</v>
      </c>
      <c r="T1" s="240"/>
      <c r="U1" s="240"/>
      <c r="V1" s="240"/>
      <c r="W1" s="240"/>
      <c r="X1" s="240"/>
      <c r="Y1" s="240"/>
    </row>
    <row r="2" spans="1:27"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237"/>
      <c r="B3" s="237"/>
      <c r="C3" s="237"/>
      <c r="D3" s="237"/>
      <c r="E3" s="237"/>
      <c r="F3" s="237"/>
      <c r="G3" s="237"/>
      <c r="H3" s="237"/>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f t="shared" si="0"/>
        <v>44958</v>
      </c>
      <c r="O3" s="22">
        <f t="shared" si="0"/>
        <v>44959</v>
      </c>
      <c r="P3" s="22">
        <f t="shared" si="0"/>
        <v>44960</v>
      </c>
      <c r="Q3" s="22">
        <f t="shared" si="0"/>
        <v>44961</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t="str">
        <f t="shared" si="1"/>
        <v/>
      </c>
      <c r="Y3" s="22">
        <f t="shared" si="1"/>
        <v>45017</v>
      </c>
    </row>
    <row r="4" spans="1:27" s="4" customFormat="1" ht="9" customHeight="1" x14ac:dyDescent="0.2">
      <c r="A4" s="237"/>
      <c r="B4" s="237"/>
      <c r="C4" s="237"/>
      <c r="D4" s="237"/>
      <c r="E4" s="237"/>
      <c r="F4" s="237"/>
      <c r="G4" s="237"/>
      <c r="H4" s="237"/>
      <c r="I4" s="11"/>
      <c r="J4" s="11"/>
      <c r="K4" s="22">
        <f t="shared" si="0"/>
        <v>44962</v>
      </c>
      <c r="L4" s="22">
        <f t="shared" si="0"/>
        <v>44963</v>
      </c>
      <c r="M4" s="22">
        <f t="shared" si="0"/>
        <v>44964</v>
      </c>
      <c r="N4" s="22">
        <f t="shared" si="0"/>
        <v>44965</v>
      </c>
      <c r="O4" s="22">
        <f t="shared" si="0"/>
        <v>44966</v>
      </c>
      <c r="P4" s="22">
        <f t="shared" si="0"/>
        <v>44967</v>
      </c>
      <c r="Q4" s="22">
        <f t="shared" si="0"/>
        <v>44968</v>
      </c>
      <c r="R4" s="3"/>
      <c r="S4" s="22">
        <f t="shared" si="1"/>
        <v>45018</v>
      </c>
      <c r="T4" s="22">
        <f t="shared" si="1"/>
        <v>45019</v>
      </c>
      <c r="U4" s="22">
        <f t="shared" si="1"/>
        <v>45020</v>
      </c>
      <c r="V4" s="22">
        <f t="shared" si="1"/>
        <v>45021</v>
      </c>
      <c r="W4" s="22">
        <f t="shared" si="1"/>
        <v>45022</v>
      </c>
      <c r="X4" s="22">
        <f t="shared" si="1"/>
        <v>45023</v>
      </c>
      <c r="Y4" s="22">
        <f t="shared" si="1"/>
        <v>45024</v>
      </c>
    </row>
    <row r="5" spans="1:27" s="4" customFormat="1" ht="9" customHeight="1" x14ac:dyDescent="0.2">
      <c r="A5" s="237"/>
      <c r="B5" s="237"/>
      <c r="C5" s="237"/>
      <c r="D5" s="237"/>
      <c r="E5" s="237"/>
      <c r="F5" s="237"/>
      <c r="G5" s="237"/>
      <c r="H5" s="237"/>
      <c r="I5" s="11"/>
      <c r="J5" s="11"/>
      <c r="K5" s="22">
        <f t="shared" si="0"/>
        <v>44969</v>
      </c>
      <c r="L5" s="22">
        <f t="shared" si="0"/>
        <v>44970</v>
      </c>
      <c r="M5" s="22">
        <f t="shared" si="0"/>
        <v>44971</v>
      </c>
      <c r="N5" s="22">
        <f t="shared" si="0"/>
        <v>44972</v>
      </c>
      <c r="O5" s="22">
        <f t="shared" si="0"/>
        <v>44973</v>
      </c>
      <c r="P5" s="22">
        <f t="shared" si="0"/>
        <v>44974</v>
      </c>
      <c r="Q5" s="22">
        <f t="shared" si="0"/>
        <v>44975</v>
      </c>
      <c r="R5" s="3"/>
      <c r="S5" s="22">
        <f t="shared" si="1"/>
        <v>45025</v>
      </c>
      <c r="T5" s="22">
        <f t="shared" si="1"/>
        <v>45026</v>
      </c>
      <c r="U5" s="22">
        <f t="shared" si="1"/>
        <v>45027</v>
      </c>
      <c r="V5" s="22">
        <f t="shared" si="1"/>
        <v>45028</v>
      </c>
      <c r="W5" s="22">
        <f t="shared" si="1"/>
        <v>45029</v>
      </c>
      <c r="X5" s="22">
        <f t="shared" si="1"/>
        <v>45030</v>
      </c>
      <c r="Y5" s="22">
        <f t="shared" si="1"/>
        <v>45031</v>
      </c>
    </row>
    <row r="6" spans="1:27" s="4" customFormat="1" ht="9" customHeight="1" x14ac:dyDescent="0.2">
      <c r="A6" s="237"/>
      <c r="B6" s="237"/>
      <c r="C6" s="237"/>
      <c r="D6" s="237"/>
      <c r="E6" s="237"/>
      <c r="F6" s="237"/>
      <c r="G6" s="237"/>
      <c r="H6" s="237"/>
      <c r="I6" s="11"/>
      <c r="J6" s="11"/>
      <c r="K6" s="22">
        <f t="shared" si="0"/>
        <v>44976</v>
      </c>
      <c r="L6" s="22">
        <f t="shared" si="0"/>
        <v>44977</v>
      </c>
      <c r="M6" s="22">
        <f t="shared" si="0"/>
        <v>44978</v>
      </c>
      <c r="N6" s="22">
        <f t="shared" si="0"/>
        <v>44979</v>
      </c>
      <c r="O6" s="22">
        <f t="shared" si="0"/>
        <v>44980</v>
      </c>
      <c r="P6" s="22">
        <f t="shared" si="0"/>
        <v>44981</v>
      </c>
      <c r="Q6" s="22">
        <f t="shared" si="0"/>
        <v>44982</v>
      </c>
      <c r="R6" s="3"/>
      <c r="S6" s="22">
        <f t="shared" si="1"/>
        <v>45032</v>
      </c>
      <c r="T6" s="22">
        <f t="shared" si="1"/>
        <v>45033</v>
      </c>
      <c r="U6" s="22">
        <f t="shared" si="1"/>
        <v>45034</v>
      </c>
      <c r="V6" s="22">
        <f t="shared" si="1"/>
        <v>45035</v>
      </c>
      <c r="W6" s="22">
        <f t="shared" si="1"/>
        <v>45036</v>
      </c>
      <c r="X6" s="22">
        <f t="shared" si="1"/>
        <v>45037</v>
      </c>
      <c r="Y6" s="22">
        <f t="shared" si="1"/>
        <v>45038</v>
      </c>
    </row>
    <row r="7" spans="1:27" s="4" customFormat="1" ht="9" customHeight="1" x14ac:dyDescent="0.2">
      <c r="A7" s="237"/>
      <c r="B7" s="237"/>
      <c r="C7" s="237"/>
      <c r="D7" s="237"/>
      <c r="E7" s="237"/>
      <c r="F7" s="237"/>
      <c r="G7" s="237"/>
      <c r="H7" s="237"/>
      <c r="I7" s="11"/>
      <c r="J7" s="11"/>
      <c r="K7" s="22">
        <f t="shared" si="0"/>
        <v>44983</v>
      </c>
      <c r="L7" s="22">
        <f t="shared" si="0"/>
        <v>44984</v>
      </c>
      <c r="M7" s="22">
        <f t="shared" si="0"/>
        <v>44985</v>
      </c>
      <c r="N7" s="22" t="str">
        <f t="shared" si="0"/>
        <v/>
      </c>
      <c r="O7" s="22" t="str">
        <f t="shared" si="0"/>
        <v/>
      </c>
      <c r="P7" s="22" t="str">
        <f t="shared" si="0"/>
        <v/>
      </c>
      <c r="Q7" s="22" t="str">
        <f t="shared" si="0"/>
        <v/>
      </c>
      <c r="R7" s="3"/>
      <c r="S7" s="22">
        <f t="shared" si="1"/>
        <v>45039</v>
      </c>
      <c r="T7" s="22">
        <f t="shared" si="1"/>
        <v>45040</v>
      </c>
      <c r="U7" s="22">
        <f t="shared" si="1"/>
        <v>45041</v>
      </c>
      <c r="V7" s="22">
        <f t="shared" si="1"/>
        <v>45042</v>
      </c>
      <c r="W7" s="22">
        <f t="shared" si="1"/>
        <v>45043</v>
      </c>
      <c r="X7" s="22">
        <f t="shared" si="1"/>
        <v>45044</v>
      </c>
      <c r="Y7" s="22">
        <f t="shared" si="1"/>
        <v>45045</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f t="shared" si="1"/>
        <v>45046</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238">
        <f>A10</f>
        <v>44983</v>
      </c>
      <c r="B9" s="239"/>
      <c r="C9" s="239">
        <f>C10</f>
        <v>44984</v>
      </c>
      <c r="D9" s="239"/>
      <c r="E9" s="239">
        <f>E10</f>
        <v>44985</v>
      </c>
      <c r="F9" s="239"/>
      <c r="G9" s="239">
        <f>G10</f>
        <v>44986</v>
      </c>
      <c r="H9" s="239"/>
      <c r="I9" s="239">
        <f>I10</f>
        <v>44987</v>
      </c>
      <c r="J9" s="239"/>
      <c r="K9" s="239">
        <f>K10</f>
        <v>44988</v>
      </c>
      <c r="L9" s="239"/>
      <c r="M9" s="239"/>
      <c r="N9" s="239"/>
      <c r="O9" s="239"/>
      <c r="P9" s="239"/>
      <c r="Q9" s="239"/>
      <c r="R9" s="239"/>
      <c r="S9" s="239">
        <f>S10</f>
        <v>44989</v>
      </c>
      <c r="T9" s="239"/>
      <c r="U9" s="239"/>
      <c r="V9" s="239"/>
      <c r="W9" s="239"/>
      <c r="X9" s="239"/>
      <c r="Y9" s="239"/>
      <c r="Z9" s="241"/>
    </row>
    <row r="10" spans="1:27" s="1" customFormat="1" ht="18.75" x14ac:dyDescent="0.2">
      <c r="A10" s="14">
        <f>$A$1-(WEEKDAY($A$1,1)-(start_day-1))-IF((WEEKDAY($A$1,1)-(start_day-1))&lt;=0,7,0)+1</f>
        <v>44983</v>
      </c>
      <c r="B10" s="15"/>
      <c r="C10" s="12">
        <f>A10+1</f>
        <v>44984</v>
      </c>
      <c r="D10" s="13"/>
      <c r="E10" s="12">
        <f>C10+1</f>
        <v>44985</v>
      </c>
      <c r="F10" s="13"/>
      <c r="G10" s="12">
        <f>E10+1</f>
        <v>44986</v>
      </c>
      <c r="H10" s="13"/>
      <c r="I10" s="12">
        <f>G10+1</f>
        <v>44987</v>
      </c>
      <c r="J10" s="13"/>
      <c r="K10" s="233">
        <f>I10+1</f>
        <v>44988</v>
      </c>
      <c r="L10" s="234"/>
      <c r="M10" s="235"/>
      <c r="N10" s="235"/>
      <c r="O10" s="235"/>
      <c r="P10" s="235"/>
      <c r="Q10" s="235"/>
      <c r="R10" s="236"/>
      <c r="S10" s="242">
        <f>K10+1</f>
        <v>44989</v>
      </c>
      <c r="T10" s="243"/>
      <c r="U10" s="231"/>
      <c r="V10" s="231"/>
      <c r="W10" s="231"/>
      <c r="X10" s="231"/>
      <c r="Y10" s="231"/>
      <c r="Z10" s="232"/>
    </row>
    <row r="11" spans="1:27" s="1" customFormat="1" x14ac:dyDescent="0.2">
      <c r="A11" s="218"/>
      <c r="B11" s="219"/>
      <c r="C11" s="215"/>
      <c r="D11" s="216"/>
      <c r="E11" s="215"/>
      <c r="F11" s="216"/>
      <c r="G11" s="215"/>
      <c r="H11" s="216"/>
      <c r="I11" s="215"/>
      <c r="J11" s="216"/>
      <c r="K11" s="215" t="s">
        <v>2987</v>
      </c>
      <c r="L11" s="217"/>
      <c r="M11" s="217"/>
      <c r="N11" s="217"/>
      <c r="O11" s="217"/>
      <c r="P11" s="217"/>
      <c r="Q11" s="217"/>
      <c r="R11" s="216"/>
      <c r="S11" s="218" t="s">
        <v>3012</v>
      </c>
      <c r="T11" s="219"/>
      <c r="U11" s="219"/>
      <c r="V11" s="219"/>
      <c r="W11" s="219"/>
      <c r="X11" s="219"/>
      <c r="Y11" s="219"/>
      <c r="Z11" s="220"/>
    </row>
    <row r="12" spans="1:27" s="1" customFormat="1" x14ac:dyDescent="0.2">
      <c r="A12" s="218"/>
      <c r="B12" s="219"/>
      <c r="C12" s="215"/>
      <c r="D12" s="216"/>
      <c r="E12" s="215"/>
      <c r="F12" s="216"/>
      <c r="G12" s="215"/>
      <c r="H12" s="216"/>
      <c r="I12" s="215"/>
      <c r="J12" s="216"/>
      <c r="K12" s="215" t="s">
        <v>2988</v>
      </c>
      <c r="L12" s="217"/>
      <c r="M12" s="217"/>
      <c r="N12" s="217"/>
      <c r="O12" s="217"/>
      <c r="P12" s="217"/>
      <c r="Q12" s="217"/>
      <c r="R12" s="216"/>
      <c r="S12" s="218"/>
      <c r="T12" s="219"/>
      <c r="U12" s="219"/>
      <c r="V12" s="219"/>
      <c r="W12" s="219"/>
      <c r="X12" s="219"/>
      <c r="Y12" s="219"/>
      <c r="Z12" s="220"/>
    </row>
    <row r="13" spans="1:27" s="1" customFormat="1" x14ac:dyDescent="0.2">
      <c r="A13" s="218"/>
      <c r="B13" s="219"/>
      <c r="C13" s="215"/>
      <c r="D13" s="216"/>
      <c r="E13" s="215"/>
      <c r="F13" s="216"/>
      <c r="G13" s="215"/>
      <c r="H13" s="216"/>
      <c r="I13" s="215"/>
      <c r="J13" s="216"/>
      <c r="K13" s="215" t="s">
        <v>2989</v>
      </c>
      <c r="L13" s="217"/>
      <c r="M13" s="217"/>
      <c r="N13" s="217"/>
      <c r="O13" s="217"/>
      <c r="P13" s="217"/>
      <c r="Q13" s="217"/>
      <c r="R13" s="216"/>
      <c r="S13" s="218"/>
      <c r="T13" s="219"/>
      <c r="U13" s="219"/>
      <c r="V13" s="219"/>
      <c r="W13" s="219"/>
      <c r="X13" s="219"/>
      <c r="Y13" s="219"/>
      <c r="Z13" s="220"/>
    </row>
    <row r="14" spans="1:27"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27"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27" s="1" customFormat="1" ht="18.75" x14ac:dyDescent="0.2">
      <c r="A16" s="14">
        <f>S10+1</f>
        <v>44990</v>
      </c>
      <c r="B16" s="15"/>
      <c r="C16" s="12">
        <f>A16+1</f>
        <v>44991</v>
      </c>
      <c r="D16" s="13"/>
      <c r="E16" s="12">
        <f>C16+1</f>
        <v>44992</v>
      </c>
      <c r="F16" s="13"/>
      <c r="G16" s="12">
        <f>E16+1</f>
        <v>44993</v>
      </c>
      <c r="H16" s="13"/>
      <c r="I16" s="12">
        <f>G16+1</f>
        <v>44994</v>
      </c>
      <c r="J16" s="13"/>
      <c r="K16" s="233">
        <f>I16+1</f>
        <v>44995</v>
      </c>
      <c r="L16" s="234"/>
      <c r="M16" s="235"/>
      <c r="N16" s="235"/>
      <c r="O16" s="235"/>
      <c r="P16" s="235"/>
      <c r="Q16" s="235"/>
      <c r="R16" s="236"/>
      <c r="S16" s="242">
        <f>K16+1</f>
        <v>44996</v>
      </c>
      <c r="T16" s="243"/>
      <c r="U16" s="231"/>
      <c r="V16" s="231"/>
      <c r="W16" s="231"/>
      <c r="X16" s="231"/>
      <c r="Y16" s="231"/>
      <c r="Z16" s="232"/>
    </row>
    <row r="17" spans="1:27" s="1" customFormat="1" x14ac:dyDescent="0.2">
      <c r="A17" s="218"/>
      <c r="B17" s="219"/>
      <c r="C17" s="215"/>
      <c r="D17" s="216"/>
      <c r="E17" s="215"/>
      <c r="F17" s="216"/>
      <c r="G17" s="215"/>
      <c r="H17" s="216"/>
      <c r="I17" s="215"/>
      <c r="J17" s="216"/>
      <c r="K17" s="215"/>
      <c r="L17" s="217"/>
      <c r="M17" s="217"/>
      <c r="N17" s="217"/>
      <c r="O17" s="217"/>
      <c r="P17" s="217"/>
      <c r="Q17" s="217"/>
      <c r="R17" s="216"/>
      <c r="S17" s="218" t="s">
        <v>2990</v>
      </c>
      <c r="T17" s="219"/>
      <c r="U17" s="219"/>
      <c r="V17" s="219"/>
      <c r="W17" s="219"/>
      <c r="X17" s="219"/>
      <c r="Y17" s="219"/>
      <c r="Z17" s="220"/>
    </row>
    <row r="18" spans="1:27" s="1" customFormat="1" x14ac:dyDescent="0.2">
      <c r="A18" s="218" t="s">
        <v>3012</v>
      </c>
      <c r="B18" s="219"/>
      <c r="C18" s="215"/>
      <c r="D18" s="216"/>
      <c r="E18" s="215"/>
      <c r="F18" s="216"/>
      <c r="G18" s="215"/>
      <c r="H18" s="216"/>
      <c r="I18" s="215"/>
      <c r="J18" s="216"/>
      <c r="K18" s="215"/>
      <c r="L18" s="217"/>
      <c r="M18" s="217"/>
      <c r="N18" s="217"/>
      <c r="O18" s="217"/>
      <c r="P18" s="217"/>
      <c r="Q18" s="217"/>
      <c r="R18" s="216"/>
      <c r="S18" s="218" t="s">
        <v>2991</v>
      </c>
      <c r="T18" s="219"/>
      <c r="U18" s="219"/>
      <c r="V18" s="219"/>
      <c r="W18" s="219"/>
      <c r="X18" s="219"/>
      <c r="Y18" s="219"/>
      <c r="Z18" s="220"/>
    </row>
    <row r="19" spans="1:27"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row>
    <row r="20" spans="1:27"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row>
    <row r="21" spans="1:27"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row>
    <row r="22" spans="1:27" s="1" customFormat="1" ht="18.75" x14ac:dyDescent="0.2">
      <c r="A22" s="14">
        <f>S16+1</f>
        <v>44997</v>
      </c>
      <c r="B22" s="15"/>
      <c r="C22" s="12">
        <f>A22+1</f>
        <v>44998</v>
      </c>
      <c r="D22" s="13"/>
      <c r="E22" s="12">
        <f>C22+1</f>
        <v>44999</v>
      </c>
      <c r="F22" s="13"/>
      <c r="G22" s="12">
        <f>E22+1</f>
        <v>45000</v>
      </c>
      <c r="H22" s="13"/>
      <c r="I22" s="12">
        <f>G22+1</f>
        <v>45001</v>
      </c>
      <c r="J22" s="13"/>
      <c r="K22" s="233">
        <f>I22+1</f>
        <v>45002</v>
      </c>
      <c r="L22" s="234"/>
      <c r="M22" s="235"/>
      <c r="N22" s="235"/>
      <c r="O22" s="235"/>
      <c r="P22" s="235"/>
      <c r="Q22" s="235"/>
      <c r="R22" s="236"/>
      <c r="S22" s="242">
        <f>K22+1</f>
        <v>45003</v>
      </c>
      <c r="T22" s="243"/>
      <c r="U22" s="231"/>
      <c r="V22" s="231"/>
      <c r="W22" s="231"/>
      <c r="X22" s="231"/>
      <c r="Y22" s="231"/>
      <c r="Z22" s="232"/>
    </row>
    <row r="23" spans="1:27" s="1" customFormat="1" x14ac:dyDescent="0.2">
      <c r="A23" s="218"/>
      <c r="B23" s="219"/>
      <c r="C23" s="215"/>
      <c r="D23" s="216"/>
      <c r="E23" s="215"/>
      <c r="F23" s="216"/>
      <c r="G23" s="215"/>
      <c r="H23" s="216"/>
      <c r="I23" s="215"/>
      <c r="J23" s="216"/>
      <c r="K23" s="252" t="s">
        <v>3010</v>
      </c>
      <c r="L23" s="253"/>
      <c r="M23" s="253"/>
      <c r="N23" s="253"/>
      <c r="O23" s="253"/>
      <c r="P23" s="253"/>
      <c r="Q23" s="253"/>
      <c r="R23" s="254"/>
      <c r="S23" s="218"/>
      <c r="T23" s="219"/>
      <c r="U23" s="219"/>
      <c r="V23" s="219"/>
      <c r="W23" s="219"/>
      <c r="X23" s="219"/>
      <c r="Y23" s="219"/>
      <c r="Z23" s="220"/>
    </row>
    <row r="24" spans="1:27"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row>
    <row r="25" spans="1:27"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row>
    <row r="26" spans="1:27"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row>
    <row r="27" spans="1:27"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row>
    <row r="28" spans="1:27" s="1" customFormat="1" ht="18.75" x14ac:dyDescent="0.2">
      <c r="A28" s="14">
        <f>S22+1</f>
        <v>45004</v>
      </c>
      <c r="B28" s="15"/>
      <c r="C28" s="12">
        <f>A28+1</f>
        <v>45005</v>
      </c>
      <c r="D28" s="13"/>
      <c r="E28" s="12">
        <f>C28+1</f>
        <v>45006</v>
      </c>
      <c r="F28" s="13"/>
      <c r="G28" s="12">
        <f>E28+1</f>
        <v>45007</v>
      </c>
      <c r="H28" s="13"/>
      <c r="I28" s="12">
        <f>G28+1</f>
        <v>45008</v>
      </c>
      <c r="J28" s="13"/>
      <c r="K28" s="233">
        <f>I28+1</f>
        <v>45009</v>
      </c>
      <c r="L28" s="234"/>
      <c r="M28" s="235"/>
      <c r="N28" s="235"/>
      <c r="O28" s="235"/>
      <c r="P28" s="235"/>
      <c r="Q28" s="235"/>
      <c r="R28" s="236"/>
      <c r="S28" s="242">
        <f>K28+1</f>
        <v>45010</v>
      </c>
      <c r="T28" s="243"/>
      <c r="U28" s="231"/>
      <c r="V28" s="231"/>
      <c r="W28" s="231"/>
      <c r="X28" s="231"/>
      <c r="Y28" s="231"/>
      <c r="Z28" s="232"/>
    </row>
    <row r="29" spans="1:27" s="1" customFormat="1" x14ac:dyDescent="0.2">
      <c r="A29" s="218"/>
      <c r="B29" s="219"/>
      <c r="C29" s="215"/>
      <c r="D29" s="216"/>
      <c r="E29" s="215"/>
      <c r="F29" s="216"/>
      <c r="G29" s="215"/>
      <c r="H29" s="216"/>
      <c r="I29" s="215"/>
      <c r="J29" s="216"/>
      <c r="K29" s="215" t="s">
        <v>3014</v>
      </c>
      <c r="L29" s="217"/>
      <c r="M29" s="217"/>
      <c r="N29" s="217"/>
      <c r="O29" s="217"/>
      <c r="P29" s="217"/>
      <c r="Q29" s="217"/>
      <c r="R29" s="216"/>
      <c r="S29" s="218" t="s">
        <v>2992</v>
      </c>
      <c r="T29" s="219"/>
      <c r="U29" s="219"/>
      <c r="V29" s="219"/>
      <c r="W29" s="219"/>
      <c r="X29" s="219"/>
      <c r="Y29" s="219"/>
      <c r="Z29" s="220"/>
    </row>
    <row r="30" spans="1:27"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row>
    <row r="31" spans="1:27"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row>
    <row r="32" spans="1:27"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row>
    <row r="33" spans="1:27"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row>
    <row r="34" spans="1:27" s="1" customFormat="1" ht="18.75" x14ac:dyDescent="0.2">
      <c r="A34" s="14">
        <f>S28+1</f>
        <v>45011</v>
      </c>
      <c r="B34" s="15"/>
      <c r="C34" s="12">
        <f>A34+1</f>
        <v>45012</v>
      </c>
      <c r="D34" s="13"/>
      <c r="E34" s="12">
        <f>C34+1</f>
        <v>45013</v>
      </c>
      <c r="F34" s="13"/>
      <c r="G34" s="12">
        <f>E34+1</f>
        <v>45014</v>
      </c>
      <c r="H34" s="13"/>
      <c r="I34" s="12">
        <f>G34+1</f>
        <v>45015</v>
      </c>
      <c r="J34" s="13"/>
      <c r="K34" s="233">
        <f>I34+1</f>
        <v>45016</v>
      </c>
      <c r="L34" s="234"/>
      <c r="M34" s="235"/>
      <c r="N34" s="235"/>
      <c r="O34" s="235"/>
      <c r="P34" s="235"/>
      <c r="Q34" s="235"/>
      <c r="R34" s="236"/>
      <c r="S34" s="242">
        <f>K34+1</f>
        <v>45017</v>
      </c>
      <c r="T34" s="243"/>
      <c r="U34" s="231"/>
      <c r="V34" s="231"/>
      <c r="W34" s="231"/>
      <c r="X34" s="231"/>
      <c r="Y34" s="231"/>
      <c r="Z34" s="232"/>
    </row>
    <row r="35" spans="1:27" s="1" customFormat="1" x14ac:dyDescent="0.2">
      <c r="A35" s="218"/>
      <c r="B35" s="219"/>
      <c r="C35" s="215"/>
      <c r="D35" s="216"/>
      <c r="E35" s="215"/>
      <c r="F35" s="216"/>
      <c r="G35" s="215"/>
      <c r="H35" s="216"/>
      <c r="I35" s="215"/>
      <c r="J35" s="216"/>
      <c r="K35" s="215"/>
      <c r="L35" s="217"/>
      <c r="M35" s="217"/>
      <c r="N35" s="217"/>
      <c r="O35" s="217"/>
      <c r="P35" s="217"/>
      <c r="Q35" s="217"/>
      <c r="R35" s="216"/>
      <c r="S35" s="218"/>
      <c r="T35" s="219"/>
      <c r="U35" s="219"/>
      <c r="V35" s="219"/>
      <c r="W35" s="219"/>
      <c r="X35" s="219"/>
      <c r="Y35" s="219"/>
      <c r="Z35" s="220"/>
    </row>
    <row r="36" spans="1:27" s="1" customFormat="1" x14ac:dyDescent="0.2">
      <c r="A36" s="218"/>
      <c r="B36" s="219"/>
      <c r="C36" s="215"/>
      <c r="D36" s="216"/>
      <c r="E36" s="215"/>
      <c r="F36" s="216"/>
      <c r="G36" s="215"/>
      <c r="H36" s="216"/>
      <c r="I36" s="215"/>
      <c r="J36" s="216"/>
      <c r="K36" s="215"/>
      <c r="L36" s="217"/>
      <c r="M36" s="217"/>
      <c r="N36" s="217"/>
      <c r="O36" s="217"/>
      <c r="P36" s="217"/>
      <c r="Q36" s="217"/>
      <c r="R36" s="216"/>
      <c r="S36" s="218"/>
      <c r="T36" s="219"/>
      <c r="U36" s="219"/>
      <c r="V36" s="219"/>
      <c r="W36" s="219"/>
      <c r="X36" s="219"/>
      <c r="Y36" s="219"/>
      <c r="Z36" s="220"/>
    </row>
    <row r="37" spans="1:27"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27"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27"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27" ht="18.75" x14ac:dyDescent="0.2">
      <c r="A40" s="14">
        <f>S34+1</f>
        <v>45018</v>
      </c>
      <c r="B40" s="15"/>
      <c r="C40" s="12">
        <f>A40+1</f>
        <v>45019</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218"/>
      <c r="B41" s="219"/>
      <c r="C41" s="215"/>
      <c r="D41" s="216"/>
      <c r="E41" s="18"/>
      <c r="F41" s="6"/>
      <c r="G41" s="6"/>
      <c r="H41" s="6"/>
      <c r="I41" s="6"/>
      <c r="J41" s="6"/>
      <c r="K41" s="6"/>
      <c r="L41" s="6"/>
      <c r="M41" s="6"/>
      <c r="N41" s="6"/>
      <c r="O41" s="6"/>
      <c r="P41" s="6"/>
      <c r="Q41" s="6"/>
      <c r="R41" s="6"/>
      <c r="S41" s="6"/>
      <c r="T41" s="6"/>
      <c r="U41" s="6"/>
      <c r="V41" s="6"/>
      <c r="W41" s="6"/>
      <c r="X41" s="6"/>
      <c r="Y41" s="6"/>
      <c r="Z41" s="8"/>
    </row>
    <row r="42" spans="1:27"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27"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27"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27"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scale="9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237">
        <f>DATE('Dec22'!AD18,'Dec22'!AD20+4,1)</f>
        <v>45017</v>
      </c>
      <c r="B1" s="237"/>
      <c r="C1" s="237"/>
      <c r="D1" s="237"/>
      <c r="E1" s="237"/>
      <c r="F1" s="237"/>
      <c r="G1" s="237"/>
      <c r="H1" s="237"/>
      <c r="I1" s="11"/>
      <c r="J1" s="11"/>
      <c r="K1" s="240">
        <f>DATE(YEAR(A1),MONTH(A1)-1,1)</f>
        <v>44986</v>
      </c>
      <c r="L1" s="240"/>
      <c r="M1" s="240"/>
      <c r="N1" s="240"/>
      <c r="O1" s="240"/>
      <c r="P1" s="240"/>
      <c r="Q1" s="240"/>
      <c r="S1" s="240">
        <f>DATE(YEAR(A1),MONTH(A1)+1,1)</f>
        <v>45047</v>
      </c>
      <c r="T1" s="240"/>
      <c r="U1" s="240"/>
      <c r="V1" s="240"/>
      <c r="W1" s="240"/>
      <c r="X1" s="240"/>
      <c r="Y1" s="240"/>
    </row>
    <row r="2" spans="1:27"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237"/>
      <c r="B3" s="237"/>
      <c r="C3" s="237"/>
      <c r="D3" s="237"/>
      <c r="E3" s="237"/>
      <c r="F3" s="237"/>
      <c r="G3" s="237"/>
      <c r="H3" s="237"/>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f t="shared" si="0"/>
        <v>44986</v>
      </c>
      <c r="O3" s="22">
        <f t="shared" si="0"/>
        <v>44987</v>
      </c>
      <c r="P3" s="22">
        <f t="shared" si="0"/>
        <v>44988</v>
      </c>
      <c r="Q3" s="22">
        <f t="shared" si="0"/>
        <v>44989</v>
      </c>
      <c r="R3" s="3"/>
      <c r="S3" s="22" t="str">
        <f t="shared" ref="S3:Y8" si="1">IF(MONTH($S$1)&lt;&gt;MONTH($S$1-(WEEKDAY($S$1,1)-(start_day-1))-IF((WEEKDAY($S$1,1)-(start_day-1))&lt;=0,7,0)+(ROW(S3)-ROW($S$3))*7+(COLUMN(S3)-COLUMN($S$3)+1)),"",$S$1-(WEEKDAY($S$1,1)-(start_day-1))-IF((WEEKDAY($S$1,1)-(start_day-1))&lt;=0,7,0)+(ROW(S3)-ROW($S$3))*7+(COLUMN(S3)-COLUMN($S$3)+1))</f>
        <v/>
      </c>
      <c r="T3" s="22">
        <f t="shared" si="1"/>
        <v>45047</v>
      </c>
      <c r="U3" s="22">
        <f t="shared" si="1"/>
        <v>45048</v>
      </c>
      <c r="V3" s="22">
        <f t="shared" si="1"/>
        <v>45049</v>
      </c>
      <c r="W3" s="22">
        <f t="shared" si="1"/>
        <v>45050</v>
      </c>
      <c r="X3" s="22">
        <f t="shared" si="1"/>
        <v>45051</v>
      </c>
      <c r="Y3" s="22">
        <f t="shared" si="1"/>
        <v>45052</v>
      </c>
    </row>
    <row r="4" spans="1:27" s="4" customFormat="1" ht="9" customHeight="1" x14ac:dyDescent="0.2">
      <c r="A4" s="237"/>
      <c r="B4" s="237"/>
      <c r="C4" s="237"/>
      <c r="D4" s="237"/>
      <c r="E4" s="237"/>
      <c r="F4" s="237"/>
      <c r="G4" s="237"/>
      <c r="H4" s="237"/>
      <c r="I4" s="11"/>
      <c r="J4" s="11"/>
      <c r="K4" s="22">
        <f t="shared" si="0"/>
        <v>44990</v>
      </c>
      <c r="L4" s="22">
        <f t="shared" si="0"/>
        <v>44991</v>
      </c>
      <c r="M4" s="22">
        <f t="shared" si="0"/>
        <v>44992</v>
      </c>
      <c r="N4" s="22">
        <f t="shared" si="0"/>
        <v>44993</v>
      </c>
      <c r="O4" s="22">
        <f t="shared" si="0"/>
        <v>44994</v>
      </c>
      <c r="P4" s="22">
        <f t="shared" si="0"/>
        <v>44995</v>
      </c>
      <c r="Q4" s="22">
        <f t="shared" si="0"/>
        <v>44996</v>
      </c>
      <c r="R4" s="3"/>
      <c r="S4" s="22">
        <f t="shared" si="1"/>
        <v>45053</v>
      </c>
      <c r="T4" s="22">
        <f t="shared" si="1"/>
        <v>45054</v>
      </c>
      <c r="U4" s="22">
        <f t="shared" si="1"/>
        <v>45055</v>
      </c>
      <c r="V4" s="22">
        <f t="shared" si="1"/>
        <v>45056</v>
      </c>
      <c r="W4" s="22">
        <f t="shared" si="1"/>
        <v>45057</v>
      </c>
      <c r="X4" s="22">
        <f t="shared" si="1"/>
        <v>45058</v>
      </c>
      <c r="Y4" s="22">
        <f t="shared" si="1"/>
        <v>45059</v>
      </c>
    </row>
    <row r="5" spans="1:27" s="4" customFormat="1" ht="9" customHeight="1" x14ac:dyDescent="0.2">
      <c r="A5" s="237"/>
      <c r="B5" s="237"/>
      <c r="C5" s="237"/>
      <c r="D5" s="237"/>
      <c r="E5" s="237"/>
      <c r="F5" s="237"/>
      <c r="G5" s="237"/>
      <c r="H5" s="237"/>
      <c r="I5" s="11"/>
      <c r="J5" s="11"/>
      <c r="K5" s="22">
        <f t="shared" si="0"/>
        <v>44997</v>
      </c>
      <c r="L5" s="22">
        <f t="shared" si="0"/>
        <v>44998</v>
      </c>
      <c r="M5" s="22">
        <f t="shared" si="0"/>
        <v>44999</v>
      </c>
      <c r="N5" s="22">
        <f t="shared" si="0"/>
        <v>45000</v>
      </c>
      <c r="O5" s="22">
        <f t="shared" si="0"/>
        <v>45001</v>
      </c>
      <c r="P5" s="22">
        <f t="shared" si="0"/>
        <v>45002</v>
      </c>
      <c r="Q5" s="22">
        <f t="shared" si="0"/>
        <v>45003</v>
      </c>
      <c r="R5" s="3"/>
      <c r="S5" s="22">
        <f t="shared" si="1"/>
        <v>45060</v>
      </c>
      <c r="T5" s="22">
        <f t="shared" si="1"/>
        <v>45061</v>
      </c>
      <c r="U5" s="22">
        <f t="shared" si="1"/>
        <v>45062</v>
      </c>
      <c r="V5" s="22">
        <f t="shared" si="1"/>
        <v>45063</v>
      </c>
      <c r="W5" s="22">
        <f t="shared" si="1"/>
        <v>45064</v>
      </c>
      <c r="X5" s="22">
        <f t="shared" si="1"/>
        <v>45065</v>
      </c>
      <c r="Y5" s="22">
        <f t="shared" si="1"/>
        <v>45066</v>
      </c>
    </row>
    <row r="6" spans="1:27" s="4" customFormat="1" ht="9" customHeight="1" x14ac:dyDescent="0.2">
      <c r="A6" s="237"/>
      <c r="B6" s="237"/>
      <c r="C6" s="237"/>
      <c r="D6" s="237"/>
      <c r="E6" s="237"/>
      <c r="F6" s="237"/>
      <c r="G6" s="237"/>
      <c r="H6" s="237"/>
      <c r="I6" s="11"/>
      <c r="J6" s="11"/>
      <c r="K6" s="22">
        <f t="shared" si="0"/>
        <v>45004</v>
      </c>
      <c r="L6" s="22">
        <f t="shared" si="0"/>
        <v>45005</v>
      </c>
      <c r="M6" s="22">
        <f t="shared" si="0"/>
        <v>45006</v>
      </c>
      <c r="N6" s="22">
        <f t="shared" si="0"/>
        <v>45007</v>
      </c>
      <c r="O6" s="22">
        <f t="shared" si="0"/>
        <v>45008</v>
      </c>
      <c r="P6" s="22">
        <f t="shared" si="0"/>
        <v>45009</v>
      </c>
      <c r="Q6" s="22">
        <f t="shared" si="0"/>
        <v>45010</v>
      </c>
      <c r="R6" s="3"/>
      <c r="S6" s="22">
        <f t="shared" si="1"/>
        <v>45067</v>
      </c>
      <c r="T6" s="22">
        <f t="shared" si="1"/>
        <v>45068</v>
      </c>
      <c r="U6" s="22">
        <f t="shared" si="1"/>
        <v>45069</v>
      </c>
      <c r="V6" s="22">
        <f t="shared" si="1"/>
        <v>45070</v>
      </c>
      <c r="W6" s="22">
        <f t="shared" si="1"/>
        <v>45071</v>
      </c>
      <c r="X6" s="22">
        <f t="shared" si="1"/>
        <v>45072</v>
      </c>
      <c r="Y6" s="22">
        <f t="shared" si="1"/>
        <v>45073</v>
      </c>
    </row>
    <row r="7" spans="1:27" s="4" customFormat="1" ht="9" customHeight="1" x14ac:dyDescent="0.2">
      <c r="A7" s="237"/>
      <c r="B7" s="237"/>
      <c r="C7" s="237"/>
      <c r="D7" s="237"/>
      <c r="E7" s="237"/>
      <c r="F7" s="237"/>
      <c r="G7" s="237"/>
      <c r="H7" s="237"/>
      <c r="I7" s="11"/>
      <c r="J7" s="11"/>
      <c r="K7" s="22">
        <f t="shared" si="0"/>
        <v>45011</v>
      </c>
      <c r="L7" s="22">
        <f t="shared" si="0"/>
        <v>45012</v>
      </c>
      <c r="M7" s="22">
        <f t="shared" si="0"/>
        <v>45013</v>
      </c>
      <c r="N7" s="22">
        <f t="shared" si="0"/>
        <v>45014</v>
      </c>
      <c r="O7" s="22">
        <f t="shared" si="0"/>
        <v>45015</v>
      </c>
      <c r="P7" s="22">
        <f t="shared" si="0"/>
        <v>45016</v>
      </c>
      <c r="Q7" s="22" t="str">
        <f t="shared" si="0"/>
        <v/>
      </c>
      <c r="R7" s="3"/>
      <c r="S7" s="22">
        <f t="shared" si="1"/>
        <v>45074</v>
      </c>
      <c r="T7" s="22">
        <f t="shared" si="1"/>
        <v>45075</v>
      </c>
      <c r="U7" s="22">
        <f t="shared" si="1"/>
        <v>45076</v>
      </c>
      <c r="V7" s="22">
        <f t="shared" si="1"/>
        <v>45077</v>
      </c>
      <c r="W7" s="22" t="str">
        <f t="shared" si="1"/>
        <v/>
      </c>
      <c r="X7" s="22" t="str">
        <f t="shared" si="1"/>
        <v/>
      </c>
      <c r="Y7" s="22" t="str">
        <f t="shared" si="1"/>
        <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238">
        <f>A10</f>
        <v>45011</v>
      </c>
      <c r="B9" s="239"/>
      <c r="C9" s="239">
        <f>C10</f>
        <v>45012</v>
      </c>
      <c r="D9" s="239"/>
      <c r="E9" s="239">
        <f>E10</f>
        <v>45013</v>
      </c>
      <c r="F9" s="239"/>
      <c r="G9" s="239">
        <f>G10</f>
        <v>45014</v>
      </c>
      <c r="H9" s="239"/>
      <c r="I9" s="239">
        <f>I10</f>
        <v>45015</v>
      </c>
      <c r="J9" s="239"/>
      <c r="K9" s="239">
        <f>K10</f>
        <v>45016</v>
      </c>
      <c r="L9" s="239"/>
      <c r="M9" s="239"/>
      <c r="N9" s="239"/>
      <c r="O9" s="239"/>
      <c r="P9" s="239"/>
      <c r="Q9" s="239"/>
      <c r="R9" s="239"/>
      <c r="S9" s="239">
        <f>S10</f>
        <v>45017</v>
      </c>
      <c r="T9" s="239"/>
      <c r="U9" s="239"/>
      <c r="V9" s="239"/>
      <c r="W9" s="239"/>
      <c r="X9" s="239"/>
      <c r="Y9" s="239"/>
      <c r="Z9" s="241"/>
    </row>
    <row r="10" spans="1:27" s="1" customFormat="1" ht="18.75" x14ac:dyDescent="0.2">
      <c r="A10" s="14">
        <f>$A$1-(WEEKDAY($A$1,1)-(start_day-1))-IF((WEEKDAY($A$1,1)-(start_day-1))&lt;=0,7,0)+1</f>
        <v>45011</v>
      </c>
      <c r="B10" s="15"/>
      <c r="C10" s="12">
        <f>A10+1</f>
        <v>45012</v>
      </c>
      <c r="D10" s="13"/>
      <c r="E10" s="12">
        <f>C10+1</f>
        <v>45013</v>
      </c>
      <c r="F10" s="13"/>
      <c r="G10" s="12">
        <f>E10+1</f>
        <v>45014</v>
      </c>
      <c r="H10" s="13"/>
      <c r="I10" s="12">
        <f>G10+1</f>
        <v>45015</v>
      </c>
      <c r="J10" s="13"/>
      <c r="K10" s="233">
        <f>I10+1</f>
        <v>45016</v>
      </c>
      <c r="L10" s="234"/>
      <c r="M10" s="235"/>
      <c r="N10" s="235"/>
      <c r="O10" s="235"/>
      <c r="P10" s="235"/>
      <c r="Q10" s="235"/>
      <c r="R10" s="236"/>
      <c r="S10" s="242">
        <f>K10+1</f>
        <v>45017</v>
      </c>
      <c r="T10" s="243"/>
      <c r="U10" s="231"/>
      <c r="V10" s="231"/>
      <c r="W10" s="231"/>
      <c r="X10" s="231"/>
      <c r="Y10" s="231"/>
      <c r="Z10" s="232"/>
    </row>
    <row r="11" spans="1:27" s="1" customFormat="1" x14ac:dyDescent="0.2">
      <c r="A11" s="218"/>
      <c r="B11" s="219"/>
      <c r="C11" s="215"/>
      <c r="D11" s="216"/>
      <c r="E11" s="215"/>
      <c r="F11" s="216"/>
      <c r="G11" s="215"/>
      <c r="H11" s="216"/>
      <c r="I11" s="215"/>
      <c r="J11" s="216"/>
      <c r="K11" s="215"/>
      <c r="L11" s="217"/>
      <c r="M11" s="217"/>
      <c r="N11" s="217"/>
      <c r="O11" s="217"/>
      <c r="P11" s="217"/>
      <c r="Q11" s="217"/>
      <c r="R11" s="216"/>
      <c r="S11" s="218"/>
      <c r="T11" s="219"/>
      <c r="U11" s="219"/>
      <c r="V11" s="219"/>
      <c r="W11" s="219"/>
      <c r="X11" s="219"/>
      <c r="Y11" s="219"/>
      <c r="Z11" s="220"/>
    </row>
    <row r="12" spans="1:27" s="1" customFormat="1" x14ac:dyDescent="0.2">
      <c r="A12" s="218"/>
      <c r="B12" s="219"/>
      <c r="C12" s="215"/>
      <c r="D12" s="216"/>
      <c r="E12" s="215"/>
      <c r="F12" s="216"/>
      <c r="G12" s="215"/>
      <c r="H12" s="216"/>
      <c r="I12" s="215"/>
      <c r="J12" s="216"/>
      <c r="K12" s="215"/>
      <c r="L12" s="217"/>
      <c r="M12" s="217"/>
      <c r="N12" s="217"/>
      <c r="O12" s="217"/>
      <c r="P12" s="217"/>
      <c r="Q12" s="217"/>
      <c r="R12" s="216"/>
      <c r="S12" s="218"/>
      <c r="T12" s="219"/>
      <c r="U12" s="219"/>
      <c r="V12" s="219"/>
      <c r="W12" s="219"/>
      <c r="X12" s="219"/>
      <c r="Y12" s="219"/>
      <c r="Z12" s="220"/>
    </row>
    <row r="13" spans="1:27" s="1" customFormat="1" x14ac:dyDescent="0.2">
      <c r="A13" s="218"/>
      <c r="B13" s="219"/>
      <c r="C13" s="215"/>
      <c r="D13" s="216"/>
      <c r="E13" s="215"/>
      <c r="F13" s="216"/>
      <c r="G13" s="215"/>
      <c r="H13" s="216"/>
      <c r="I13" s="215"/>
      <c r="J13" s="216"/>
      <c r="K13" s="215"/>
      <c r="L13" s="217"/>
      <c r="M13" s="217"/>
      <c r="N13" s="217"/>
      <c r="O13" s="217"/>
      <c r="P13" s="217"/>
      <c r="Q13" s="217"/>
      <c r="R13" s="216"/>
      <c r="S13" s="218"/>
      <c r="T13" s="219"/>
      <c r="U13" s="219"/>
      <c r="V13" s="219"/>
      <c r="W13" s="219"/>
      <c r="X13" s="219"/>
      <c r="Y13" s="219"/>
      <c r="Z13" s="220"/>
    </row>
    <row r="14" spans="1:27"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27"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27" s="1" customFormat="1" ht="18.75" x14ac:dyDescent="0.2">
      <c r="A16" s="14">
        <f>S10+1</f>
        <v>45018</v>
      </c>
      <c r="B16" s="15"/>
      <c r="C16" s="12">
        <f>A16+1</f>
        <v>45019</v>
      </c>
      <c r="D16" s="13"/>
      <c r="E16" s="12">
        <f>C16+1</f>
        <v>45020</v>
      </c>
      <c r="F16" s="13"/>
      <c r="G16" s="12">
        <f>E16+1</f>
        <v>45021</v>
      </c>
      <c r="H16" s="13"/>
      <c r="I16" s="12">
        <f>G16+1</f>
        <v>45022</v>
      </c>
      <c r="J16" s="13"/>
      <c r="K16" s="233">
        <f>I16+1</f>
        <v>45023</v>
      </c>
      <c r="L16" s="234"/>
      <c r="M16" s="235"/>
      <c r="N16" s="235"/>
      <c r="O16" s="235"/>
      <c r="P16" s="235"/>
      <c r="Q16" s="235"/>
      <c r="R16" s="236"/>
      <c r="S16" s="242">
        <f>K16+1</f>
        <v>45024</v>
      </c>
      <c r="T16" s="243"/>
      <c r="U16" s="231"/>
      <c r="V16" s="231"/>
      <c r="W16" s="231"/>
      <c r="X16" s="231"/>
      <c r="Y16" s="231"/>
      <c r="Z16" s="232"/>
    </row>
    <row r="17" spans="1:27" s="1" customFormat="1" x14ac:dyDescent="0.2">
      <c r="A17" s="218"/>
      <c r="B17" s="219"/>
      <c r="C17" s="215"/>
      <c r="D17" s="216"/>
      <c r="E17" s="215"/>
      <c r="F17" s="216"/>
      <c r="G17" s="215"/>
      <c r="H17" s="216"/>
      <c r="I17" s="215"/>
      <c r="J17" s="216"/>
      <c r="K17" s="215"/>
      <c r="L17" s="217"/>
      <c r="M17" s="217"/>
      <c r="N17" s="217"/>
      <c r="O17" s="217"/>
      <c r="P17" s="217"/>
      <c r="Q17" s="217"/>
      <c r="R17" s="216"/>
      <c r="S17" s="218"/>
      <c r="T17" s="219"/>
      <c r="U17" s="219"/>
      <c r="V17" s="219"/>
      <c r="W17" s="219"/>
      <c r="X17" s="219"/>
      <c r="Y17" s="219"/>
      <c r="Z17" s="220"/>
    </row>
    <row r="18" spans="1:27" s="1" customFormat="1" x14ac:dyDescent="0.2">
      <c r="A18" s="218"/>
      <c r="B18" s="219"/>
      <c r="C18" s="215"/>
      <c r="D18" s="216"/>
      <c r="E18" s="215"/>
      <c r="F18" s="216"/>
      <c r="G18" s="215"/>
      <c r="H18" s="216"/>
      <c r="I18" s="215"/>
      <c r="J18" s="216"/>
      <c r="K18" s="215"/>
      <c r="L18" s="217"/>
      <c r="M18" s="217"/>
      <c r="N18" s="217"/>
      <c r="O18" s="217"/>
      <c r="P18" s="217"/>
      <c r="Q18" s="217"/>
      <c r="R18" s="216"/>
      <c r="S18" s="218"/>
      <c r="T18" s="219"/>
      <c r="U18" s="219"/>
      <c r="V18" s="219"/>
      <c r="W18" s="219"/>
      <c r="X18" s="219"/>
      <c r="Y18" s="219"/>
      <c r="Z18" s="220"/>
    </row>
    <row r="19" spans="1:27"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row>
    <row r="20" spans="1:27"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row>
    <row r="21" spans="1:27"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row>
    <row r="22" spans="1:27" s="1" customFormat="1" ht="18.75" x14ac:dyDescent="0.2">
      <c r="A22" s="14">
        <f>S16+1</f>
        <v>45025</v>
      </c>
      <c r="B22" s="15"/>
      <c r="C22" s="12">
        <f>A22+1</f>
        <v>45026</v>
      </c>
      <c r="D22" s="13"/>
      <c r="E22" s="12">
        <f>C22+1</f>
        <v>45027</v>
      </c>
      <c r="F22" s="13"/>
      <c r="G22" s="12">
        <f>E22+1</f>
        <v>45028</v>
      </c>
      <c r="H22" s="13"/>
      <c r="I22" s="12">
        <f>G22+1</f>
        <v>45029</v>
      </c>
      <c r="J22" s="13"/>
      <c r="K22" s="233">
        <f>I22+1</f>
        <v>45030</v>
      </c>
      <c r="L22" s="234"/>
      <c r="M22" s="235"/>
      <c r="N22" s="235"/>
      <c r="O22" s="235"/>
      <c r="P22" s="235"/>
      <c r="Q22" s="235"/>
      <c r="R22" s="236"/>
      <c r="S22" s="242">
        <f>K22+1</f>
        <v>45031</v>
      </c>
      <c r="T22" s="243"/>
      <c r="U22" s="231"/>
      <c r="V22" s="231"/>
      <c r="W22" s="231"/>
      <c r="X22" s="231"/>
      <c r="Y22" s="231"/>
      <c r="Z22" s="232"/>
    </row>
    <row r="23" spans="1:27" s="1" customFormat="1" x14ac:dyDescent="0.2">
      <c r="A23" s="218"/>
      <c r="B23" s="219"/>
      <c r="C23" s="215"/>
      <c r="D23" s="216"/>
      <c r="E23" s="215"/>
      <c r="F23" s="216"/>
      <c r="G23" s="215"/>
      <c r="H23" s="216"/>
      <c r="I23" s="215"/>
      <c r="J23" s="216"/>
      <c r="K23" s="215"/>
      <c r="L23" s="217"/>
      <c r="M23" s="217"/>
      <c r="N23" s="217"/>
      <c r="O23" s="217"/>
      <c r="P23" s="217"/>
      <c r="Q23" s="217"/>
      <c r="R23" s="216"/>
      <c r="S23" s="218"/>
      <c r="T23" s="219"/>
      <c r="U23" s="219"/>
      <c r="V23" s="219"/>
      <c r="W23" s="219"/>
      <c r="X23" s="219"/>
      <c r="Y23" s="219"/>
      <c r="Z23" s="220"/>
    </row>
    <row r="24" spans="1:27"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row>
    <row r="25" spans="1:27"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row>
    <row r="26" spans="1:27"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row>
    <row r="27" spans="1:27"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row>
    <row r="28" spans="1:27" s="1" customFormat="1" ht="18.75" x14ac:dyDescent="0.2">
      <c r="A28" s="14">
        <f>S22+1</f>
        <v>45032</v>
      </c>
      <c r="B28" s="15"/>
      <c r="C28" s="12">
        <f>A28+1</f>
        <v>45033</v>
      </c>
      <c r="D28" s="13"/>
      <c r="E28" s="12">
        <f>C28+1</f>
        <v>45034</v>
      </c>
      <c r="F28" s="13"/>
      <c r="G28" s="12">
        <f>E28+1</f>
        <v>45035</v>
      </c>
      <c r="H28" s="13"/>
      <c r="I28" s="12">
        <f>G28+1</f>
        <v>45036</v>
      </c>
      <c r="J28" s="13"/>
      <c r="K28" s="233">
        <f>I28+1</f>
        <v>45037</v>
      </c>
      <c r="L28" s="234"/>
      <c r="M28" s="235"/>
      <c r="N28" s="235"/>
      <c r="O28" s="235"/>
      <c r="P28" s="235"/>
      <c r="Q28" s="235"/>
      <c r="R28" s="236"/>
      <c r="S28" s="242">
        <f>K28+1</f>
        <v>45038</v>
      </c>
      <c r="T28" s="243"/>
      <c r="U28" s="231"/>
      <c r="V28" s="231"/>
      <c r="W28" s="231"/>
      <c r="X28" s="231"/>
      <c r="Y28" s="231"/>
      <c r="Z28" s="232"/>
    </row>
    <row r="29" spans="1:27" s="1" customFormat="1" x14ac:dyDescent="0.2">
      <c r="A29" s="218"/>
      <c r="B29" s="219"/>
      <c r="C29" s="215"/>
      <c r="D29" s="216"/>
      <c r="E29" s="215"/>
      <c r="F29" s="216"/>
      <c r="G29" s="215"/>
      <c r="H29" s="216"/>
      <c r="I29" s="215"/>
      <c r="J29" s="216"/>
      <c r="K29" s="215"/>
      <c r="L29" s="217"/>
      <c r="M29" s="217"/>
      <c r="N29" s="217"/>
      <c r="O29" s="217"/>
      <c r="P29" s="217"/>
      <c r="Q29" s="217"/>
      <c r="R29" s="216"/>
      <c r="S29" s="218"/>
      <c r="T29" s="219"/>
      <c r="U29" s="219"/>
      <c r="V29" s="219"/>
      <c r="W29" s="219"/>
      <c r="X29" s="219"/>
      <c r="Y29" s="219"/>
      <c r="Z29" s="220"/>
    </row>
    <row r="30" spans="1:27"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row>
    <row r="31" spans="1:27"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row>
    <row r="32" spans="1:27"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row>
    <row r="33" spans="1:27"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row>
    <row r="34" spans="1:27" s="1" customFormat="1" ht="18.75" x14ac:dyDescent="0.2">
      <c r="A34" s="14">
        <f>S28+1</f>
        <v>45039</v>
      </c>
      <c r="B34" s="15"/>
      <c r="C34" s="12">
        <f>A34+1</f>
        <v>45040</v>
      </c>
      <c r="D34" s="13"/>
      <c r="E34" s="12">
        <f>C34+1</f>
        <v>45041</v>
      </c>
      <c r="F34" s="13"/>
      <c r="G34" s="12">
        <f>E34+1</f>
        <v>45042</v>
      </c>
      <c r="H34" s="13"/>
      <c r="I34" s="12">
        <f>G34+1</f>
        <v>45043</v>
      </c>
      <c r="J34" s="13"/>
      <c r="K34" s="233">
        <f>I34+1</f>
        <v>45044</v>
      </c>
      <c r="L34" s="234"/>
      <c r="M34" s="235"/>
      <c r="N34" s="235"/>
      <c r="O34" s="235"/>
      <c r="P34" s="235"/>
      <c r="Q34" s="235"/>
      <c r="R34" s="236"/>
      <c r="S34" s="242">
        <f>K34+1</f>
        <v>45045</v>
      </c>
      <c r="T34" s="243"/>
      <c r="U34" s="231"/>
      <c r="V34" s="231"/>
      <c r="W34" s="231"/>
      <c r="X34" s="231"/>
      <c r="Y34" s="231"/>
      <c r="Z34" s="232"/>
    </row>
    <row r="35" spans="1:27" s="1" customFormat="1" x14ac:dyDescent="0.2">
      <c r="A35" s="218"/>
      <c r="B35" s="219"/>
      <c r="C35" s="215"/>
      <c r="D35" s="216"/>
      <c r="E35" s="215"/>
      <c r="F35" s="216"/>
      <c r="G35" s="215"/>
      <c r="H35" s="216"/>
      <c r="I35" s="215"/>
      <c r="J35" s="216"/>
      <c r="K35" s="215"/>
      <c r="L35" s="217"/>
      <c r="M35" s="217"/>
      <c r="N35" s="217"/>
      <c r="O35" s="217"/>
      <c r="P35" s="217"/>
      <c r="Q35" s="217"/>
      <c r="R35" s="216"/>
      <c r="S35" s="218"/>
      <c r="T35" s="219"/>
      <c r="U35" s="219"/>
      <c r="V35" s="219"/>
      <c r="W35" s="219"/>
      <c r="X35" s="219"/>
      <c r="Y35" s="219"/>
      <c r="Z35" s="220"/>
    </row>
    <row r="36" spans="1:27" s="1" customFormat="1" x14ac:dyDescent="0.2">
      <c r="A36" s="218"/>
      <c r="B36" s="219"/>
      <c r="C36" s="215"/>
      <c r="D36" s="216"/>
      <c r="E36" s="215"/>
      <c r="F36" s="216"/>
      <c r="G36" s="215"/>
      <c r="H36" s="216"/>
      <c r="I36" s="215"/>
      <c r="J36" s="216"/>
      <c r="K36" s="215"/>
      <c r="L36" s="217"/>
      <c r="M36" s="217"/>
      <c r="N36" s="217"/>
      <c r="O36" s="217"/>
      <c r="P36" s="217"/>
      <c r="Q36" s="217"/>
      <c r="R36" s="216"/>
      <c r="S36" s="218"/>
      <c r="T36" s="219"/>
      <c r="U36" s="219"/>
      <c r="V36" s="219"/>
      <c r="W36" s="219"/>
      <c r="X36" s="219"/>
      <c r="Y36" s="219"/>
      <c r="Z36" s="220"/>
    </row>
    <row r="37" spans="1:27"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27"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27"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27" ht="18.75" x14ac:dyDescent="0.2">
      <c r="A40" s="14">
        <f>S34+1</f>
        <v>45046</v>
      </c>
      <c r="B40" s="15"/>
      <c r="C40" s="12">
        <f>A40+1</f>
        <v>45047</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218"/>
      <c r="B41" s="219"/>
      <c r="C41" s="215"/>
      <c r="D41" s="216"/>
      <c r="E41" s="18"/>
      <c r="F41" s="6"/>
      <c r="G41" s="6"/>
      <c r="H41" s="6"/>
      <c r="I41" s="6"/>
      <c r="J41" s="6"/>
      <c r="K41" s="6"/>
      <c r="L41" s="6"/>
      <c r="M41" s="6"/>
      <c r="N41" s="6"/>
      <c r="O41" s="6"/>
      <c r="P41" s="6"/>
      <c r="Q41" s="6"/>
      <c r="R41" s="6"/>
      <c r="S41" s="6"/>
      <c r="T41" s="6"/>
      <c r="U41" s="6"/>
      <c r="V41" s="6"/>
      <c r="W41" s="6"/>
      <c r="X41" s="6"/>
      <c r="Y41" s="6"/>
      <c r="Z41" s="8"/>
    </row>
    <row r="42" spans="1:27"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27"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27"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27"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scale="99"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237">
        <f>DATE('Dec22'!AD18,'Dec22'!AD20+5,1)</f>
        <v>45047</v>
      </c>
      <c r="B1" s="237"/>
      <c r="C1" s="237"/>
      <c r="D1" s="237"/>
      <c r="E1" s="237"/>
      <c r="F1" s="237"/>
      <c r="G1" s="237"/>
      <c r="H1" s="237"/>
      <c r="I1" s="11"/>
      <c r="J1" s="11"/>
      <c r="K1" s="240">
        <f>DATE(YEAR(A1),MONTH(A1)-1,1)</f>
        <v>45017</v>
      </c>
      <c r="L1" s="240"/>
      <c r="M1" s="240"/>
      <c r="N1" s="240"/>
      <c r="O1" s="240"/>
      <c r="P1" s="240"/>
      <c r="Q1" s="240"/>
      <c r="S1" s="240">
        <f>DATE(YEAR(A1),MONTH(A1)+1,1)</f>
        <v>45078</v>
      </c>
      <c r="T1" s="240"/>
      <c r="U1" s="240"/>
      <c r="V1" s="240"/>
      <c r="W1" s="240"/>
      <c r="X1" s="240"/>
      <c r="Y1" s="240"/>
    </row>
    <row r="2" spans="1:27"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237"/>
      <c r="B3" s="237"/>
      <c r="C3" s="237"/>
      <c r="D3" s="237"/>
      <c r="E3" s="237"/>
      <c r="F3" s="237"/>
      <c r="G3" s="237"/>
      <c r="H3" s="237"/>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t="str">
        <f t="shared" si="0"/>
        <v/>
      </c>
      <c r="Q3" s="22">
        <f t="shared" si="0"/>
        <v>45017</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f t="shared" si="1"/>
        <v>45078</v>
      </c>
      <c r="X3" s="22">
        <f t="shared" si="1"/>
        <v>45079</v>
      </c>
      <c r="Y3" s="22">
        <f t="shared" si="1"/>
        <v>45080</v>
      </c>
    </row>
    <row r="4" spans="1:27" s="4" customFormat="1" ht="9" customHeight="1" x14ac:dyDescent="0.2">
      <c r="A4" s="237"/>
      <c r="B4" s="237"/>
      <c r="C4" s="237"/>
      <c r="D4" s="237"/>
      <c r="E4" s="237"/>
      <c r="F4" s="237"/>
      <c r="G4" s="237"/>
      <c r="H4" s="237"/>
      <c r="I4" s="11"/>
      <c r="J4" s="11"/>
      <c r="K4" s="22">
        <f t="shared" si="0"/>
        <v>45018</v>
      </c>
      <c r="L4" s="22">
        <f t="shared" si="0"/>
        <v>45019</v>
      </c>
      <c r="M4" s="22">
        <f t="shared" si="0"/>
        <v>45020</v>
      </c>
      <c r="N4" s="22">
        <f t="shared" si="0"/>
        <v>45021</v>
      </c>
      <c r="O4" s="22">
        <f t="shared" si="0"/>
        <v>45022</v>
      </c>
      <c r="P4" s="22">
        <f t="shared" si="0"/>
        <v>45023</v>
      </c>
      <c r="Q4" s="22">
        <f t="shared" si="0"/>
        <v>45024</v>
      </c>
      <c r="R4" s="3"/>
      <c r="S4" s="22">
        <f t="shared" si="1"/>
        <v>45081</v>
      </c>
      <c r="T4" s="22">
        <f t="shared" si="1"/>
        <v>45082</v>
      </c>
      <c r="U4" s="22">
        <f t="shared" si="1"/>
        <v>45083</v>
      </c>
      <c r="V4" s="22">
        <f t="shared" si="1"/>
        <v>45084</v>
      </c>
      <c r="W4" s="22">
        <f t="shared" si="1"/>
        <v>45085</v>
      </c>
      <c r="X4" s="22">
        <f t="shared" si="1"/>
        <v>45086</v>
      </c>
      <c r="Y4" s="22">
        <f t="shared" si="1"/>
        <v>45087</v>
      </c>
    </row>
    <row r="5" spans="1:27" s="4" customFormat="1" ht="9" customHeight="1" x14ac:dyDescent="0.2">
      <c r="A5" s="237"/>
      <c r="B5" s="237"/>
      <c r="C5" s="237"/>
      <c r="D5" s="237"/>
      <c r="E5" s="237"/>
      <c r="F5" s="237"/>
      <c r="G5" s="237"/>
      <c r="H5" s="237"/>
      <c r="I5" s="11"/>
      <c r="J5" s="11"/>
      <c r="K5" s="22">
        <f t="shared" si="0"/>
        <v>45025</v>
      </c>
      <c r="L5" s="22">
        <f t="shared" si="0"/>
        <v>45026</v>
      </c>
      <c r="M5" s="22">
        <f t="shared" si="0"/>
        <v>45027</v>
      </c>
      <c r="N5" s="22">
        <f t="shared" si="0"/>
        <v>45028</v>
      </c>
      <c r="O5" s="22">
        <f t="shared" si="0"/>
        <v>45029</v>
      </c>
      <c r="P5" s="22">
        <f t="shared" si="0"/>
        <v>45030</v>
      </c>
      <c r="Q5" s="22">
        <f t="shared" si="0"/>
        <v>45031</v>
      </c>
      <c r="R5" s="3"/>
      <c r="S5" s="22">
        <f t="shared" si="1"/>
        <v>45088</v>
      </c>
      <c r="T5" s="22">
        <f t="shared" si="1"/>
        <v>45089</v>
      </c>
      <c r="U5" s="22">
        <f t="shared" si="1"/>
        <v>45090</v>
      </c>
      <c r="V5" s="22">
        <f t="shared" si="1"/>
        <v>45091</v>
      </c>
      <c r="W5" s="22">
        <f t="shared" si="1"/>
        <v>45092</v>
      </c>
      <c r="X5" s="22">
        <f t="shared" si="1"/>
        <v>45093</v>
      </c>
      <c r="Y5" s="22">
        <f t="shared" si="1"/>
        <v>45094</v>
      </c>
    </row>
    <row r="6" spans="1:27" s="4" customFormat="1" ht="9" customHeight="1" x14ac:dyDescent="0.2">
      <c r="A6" s="237"/>
      <c r="B6" s="237"/>
      <c r="C6" s="237"/>
      <c r="D6" s="237"/>
      <c r="E6" s="237"/>
      <c r="F6" s="237"/>
      <c r="G6" s="237"/>
      <c r="H6" s="237"/>
      <c r="I6" s="11"/>
      <c r="J6" s="11"/>
      <c r="K6" s="22">
        <f t="shared" si="0"/>
        <v>45032</v>
      </c>
      <c r="L6" s="22">
        <f t="shared" si="0"/>
        <v>45033</v>
      </c>
      <c r="M6" s="22">
        <f t="shared" si="0"/>
        <v>45034</v>
      </c>
      <c r="N6" s="22">
        <f t="shared" si="0"/>
        <v>45035</v>
      </c>
      <c r="O6" s="22">
        <f t="shared" si="0"/>
        <v>45036</v>
      </c>
      <c r="P6" s="22">
        <f t="shared" si="0"/>
        <v>45037</v>
      </c>
      <c r="Q6" s="22">
        <f t="shared" si="0"/>
        <v>45038</v>
      </c>
      <c r="R6" s="3"/>
      <c r="S6" s="22">
        <f t="shared" si="1"/>
        <v>45095</v>
      </c>
      <c r="T6" s="22">
        <f t="shared" si="1"/>
        <v>45096</v>
      </c>
      <c r="U6" s="22">
        <f t="shared" si="1"/>
        <v>45097</v>
      </c>
      <c r="V6" s="22">
        <f t="shared" si="1"/>
        <v>45098</v>
      </c>
      <c r="W6" s="22">
        <f t="shared" si="1"/>
        <v>45099</v>
      </c>
      <c r="X6" s="22">
        <f t="shared" si="1"/>
        <v>45100</v>
      </c>
      <c r="Y6" s="22">
        <f t="shared" si="1"/>
        <v>45101</v>
      </c>
    </row>
    <row r="7" spans="1:27" s="4" customFormat="1" ht="9" customHeight="1" x14ac:dyDescent="0.2">
      <c r="A7" s="237"/>
      <c r="B7" s="237"/>
      <c r="C7" s="237"/>
      <c r="D7" s="237"/>
      <c r="E7" s="237"/>
      <c r="F7" s="237"/>
      <c r="G7" s="237"/>
      <c r="H7" s="237"/>
      <c r="I7" s="11"/>
      <c r="J7" s="11"/>
      <c r="K7" s="22">
        <f t="shared" si="0"/>
        <v>45039</v>
      </c>
      <c r="L7" s="22">
        <f t="shared" si="0"/>
        <v>45040</v>
      </c>
      <c r="M7" s="22">
        <f t="shared" si="0"/>
        <v>45041</v>
      </c>
      <c r="N7" s="22">
        <f t="shared" si="0"/>
        <v>45042</v>
      </c>
      <c r="O7" s="22">
        <f t="shared" si="0"/>
        <v>45043</v>
      </c>
      <c r="P7" s="22">
        <f t="shared" si="0"/>
        <v>45044</v>
      </c>
      <c r="Q7" s="22">
        <f t="shared" si="0"/>
        <v>45045</v>
      </c>
      <c r="R7" s="3"/>
      <c r="S7" s="22">
        <f t="shared" si="1"/>
        <v>45102</v>
      </c>
      <c r="T7" s="22">
        <f t="shared" si="1"/>
        <v>45103</v>
      </c>
      <c r="U7" s="22">
        <f t="shared" si="1"/>
        <v>45104</v>
      </c>
      <c r="V7" s="22">
        <f t="shared" si="1"/>
        <v>45105</v>
      </c>
      <c r="W7" s="22">
        <f t="shared" si="1"/>
        <v>45106</v>
      </c>
      <c r="X7" s="22">
        <f t="shared" si="1"/>
        <v>45107</v>
      </c>
      <c r="Y7" s="22" t="str">
        <f t="shared" si="1"/>
        <v/>
      </c>
    </row>
    <row r="8" spans="1:27" s="5" customFormat="1" ht="9" customHeight="1" x14ac:dyDescent="0.2">
      <c r="A8" s="26"/>
      <c r="B8" s="26"/>
      <c r="C8" s="26"/>
      <c r="D8" s="26"/>
      <c r="E8" s="26"/>
      <c r="F8" s="26"/>
      <c r="G8" s="26"/>
      <c r="H8" s="26"/>
      <c r="I8" s="25"/>
      <c r="J8" s="25"/>
      <c r="K8" s="22">
        <f t="shared" si="0"/>
        <v>45046</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238">
        <f>A10</f>
        <v>45046</v>
      </c>
      <c r="B9" s="239"/>
      <c r="C9" s="239">
        <f>C10</f>
        <v>45047</v>
      </c>
      <c r="D9" s="239"/>
      <c r="E9" s="239">
        <f>E10</f>
        <v>45048</v>
      </c>
      <c r="F9" s="239"/>
      <c r="G9" s="239">
        <f>G10</f>
        <v>45049</v>
      </c>
      <c r="H9" s="239"/>
      <c r="I9" s="239">
        <f>I10</f>
        <v>45050</v>
      </c>
      <c r="J9" s="239"/>
      <c r="K9" s="239">
        <f>K10</f>
        <v>45051</v>
      </c>
      <c r="L9" s="239"/>
      <c r="M9" s="239"/>
      <c r="N9" s="239"/>
      <c r="O9" s="239"/>
      <c r="P9" s="239"/>
      <c r="Q9" s="239"/>
      <c r="R9" s="239"/>
      <c r="S9" s="239">
        <f>S10</f>
        <v>45052</v>
      </c>
      <c r="T9" s="239"/>
      <c r="U9" s="239"/>
      <c r="V9" s="239"/>
      <c r="W9" s="239"/>
      <c r="X9" s="239"/>
      <c r="Y9" s="239"/>
      <c r="Z9" s="241"/>
    </row>
    <row r="10" spans="1:27" s="1" customFormat="1" ht="18.75" x14ac:dyDescent="0.2">
      <c r="A10" s="14">
        <f>$A$1-(WEEKDAY($A$1,1)-(start_day-1))-IF((WEEKDAY($A$1,1)-(start_day-1))&lt;=0,7,0)+1</f>
        <v>45046</v>
      </c>
      <c r="B10" s="15"/>
      <c r="C10" s="12">
        <f>A10+1</f>
        <v>45047</v>
      </c>
      <c r="D10" s="13"/>
      <c r="E10" s="12">
        <f>C10+1</f>
        <v>45048</v>
      </c>
      <c r="F10" s="13"/>
      <c r="G10" s="12">
        <f>E10+1</f>
        <v>45049</v>
      </c>
      <c r="H10" s="13"/>
      <c r="I10" s="12">
        <f>G10+1</f>
        <v>45050</v>
      </c>
      <c r="J10" s="13"/>
      <c r="K10" s="233">
        <f>I10+1</f>
        <v>45051</v>
      </c>
      <c r="L10" s="234"/>
      <c r="M10" s="235"/>
      <c r="N10" s="235"/>
      <c r="O10" s="235"/>
      <c r="P10" s="235"/>
      <c r="Q10" s="235"/>
      <c r="R10" s="236"/>
      <c r="S10" s="242">
        <f>K10+1</f>
        <v>45052</v>
      </c>
      <c r="T10" s="243"/>
      <c r="U10" s="231"/>
      <c r="V10" s="231"/>
      <c r="W10" s="231"/>
      <c r="X10" s="231"/>
      <c r="Y10" s="231"/>
      <c r="Z10" s="232"/>
    </row>
    <row r="11" spans="1:27" s="1" customFormat="1" x14ac:dyDescent="0.2">
      <c r="A11" s="218"/>
      <c r="B11" s="219"/>
      <c r="C11" s="215"/>
      <c r="D11" s="216"/>
      <c r="E11" s="215"/>
      <c r="F11" s="216"/>
      <c r="G11" s="215"/>
      <c r="H11" s="216"/>
      <c r="I11" s="215"/>
      <c r="J11" s="216"/>
      <c r="K11" s="215"/>
      <c r="L11" s="217"/>
      <c r="M11" s="217"/>
      <c r="N11" s="217"/>
      <c r="O11" s="217"/>
      <c r="P11" s="217"/>
      <c r="Q11" s="217"/>
      <c r="R11" s="216"/>
      <c r="S11" s="218"/>
      <c r="T11" s="219"/>
      <c r="U11" s="219"/>
      <c r="V11" s="219"/>
      <c r="W11" s="219"/>
      <c r="X11" s="219"/>
      <c r="Y11" s="219"/>
      <c r="Z11" s="220"/>
    </row>
    <row r="12" spans="1:27" s="1" customFormat="1" x14ac:dyDescent="0.2">
      <c r="A12" s="218"/>
      <c r="B12" s="219"/>
      <c r="C12" s="215"/>
      <c r="D12" s="216"/>
      <c r="E12" s="215"/>
      <c r="F12" s="216"/>
      <c r="G12" s="215"/>
      <c r="H12" s="216"/>
      <c r="I12" s="215"/>
      <c r="J12" s="216"/>
      <c r="K12" s="215"/>
      <c r="L12" s="217"/>
      <c r="M12" s="217"/>
      <c r="N12" s="217"/>
      <c r="O12" s="217"/>
      <c r="P12" s="217"/>
      <c r="Q12" s="217"/>
      <c r="R12" s="216"/>
      <c r="S12" s="218"/>
      <c r="T12" s="219"/>
      <c r="U12" s="219"/>
      <c r="V12" s="219"/>
      <c r="W12" s="219"/>
      <c r="X12" s="219"/>
      <c r="Y12" s="219"/>
      <c r="Z12" s="220"/>
    </row>
    <row r="13" spans="1:27" s="1" customFormat="1" x14ac:dyDescent="0.2">
      <c r="A13" s="218"/>
      <c r="B13" s="219"/>
      <c r="C13" s="215"/>
      <c r="D13" s="216"/>
      <c r="E13" s="215"/>
      <c r="F13" s="216"/>
      <c r="G13" s="215"/>
      <c r="H13" s="216"/>
      <c r="I13" s="215"/>
      <c r="J13" s="216"/>
      <c r="K13" s="215"/>
      <c r="L13" s="217"/>
      <c r="M13" s="217"/>
      <c r="N13" s="217"/>
      <c r="O13" s="217"/>
      <c r="P13" s="217"/>
      <c r="Q13" s="217"/>
      <c r="R13" s="216"/>
      <c r="S13" s="218"/>
      <c r="T13" s="219"/>
      <c r="U13" s="219"/>
      <c r="V13" s="219"/>
      <c r="W13" s="219"/>
      <c r="X13" s="219"/>
      <c r="Y13" s="219"/>
      <c r="Z13" s="220"/>
    </row>
    <row r="14" spans="1:27"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27"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27" s="1" customFormat="1" ht="18.75" x14ac:dyDescent="0.2">
      <c r="A16" s="14">
        <f>S10+1</f>
        <v>45053</v>
      </c>
      <c r="B16" s="15"/>
      <c r="C16" s="12">
        <f>A16+1</f>
        <v>45054</v>
      </c>
      <c r="D16" s="13"/>
      <c r="E16" s="12">
        <f>C16+1</f>
        <v>45055</v>
      </c>
      <c r="F16" s="13"/>
      <c r="G16" s="12">
        <f>E16+1</f>
        <v>45056</v>
      </c>
      <c r="H16" s="13"/>
      <c r="I16" s="12">
        <f>G16+1</f>
        <v>45057</v>
      </c>
      <c r="J16" s="13"/>
      <c r="K16" s="233">
        <f>I16+1</f>
        <v>45058</v>
      </c>
      <c r="L16" s="234"/>
      <c r="M16" s="235"/>
      <c r="N16" s="235"/>
      <c r="O16" s="235"/>
      <c r="P16" s="235"/>
      <c r="Q16" s="235"/>
      <c r="R16" s="236"/>
      <c r="S16" s="242">
        <f>K16+1</f>
        <v>45059</v>
      </c>
      <c r="T16" s="243"/>
      <c r="U16" s="231"/>
      <c r="V16" s="231"/>
      <c r="W16" s="231"/>
      <c r="X16" s="231"/>
      <c r="Y16" s="231"/>
      <c r="Z16" s="232"/>
    </row>
    <row r="17" spans="1:27" s="1" customFormat="1" x14ac:dyDescent="0.2">
      <c r="A17" s="218"/>
      <c r="B17" s="219"/>
      <c r="C17" s="215"/>
      <c r="D17" s="216"/>
      <c r="E17" s="215"/>
      <c r="F17" s="216"/>
      <c r="G17" s="215"/>
      <c r="H17" s="216"/>
      <c r="I17" s="215"/>
      <c r="J17" s="216"/>
      <c r="K17" s="215"/>
      <c r="L17" s="217"/>
      <c r="M17" s="217"/>
      <c r="N17" s="217"/>
      <c r="O17" s="217"/>
      <c r="P17" s="217"/>
      <c r="Q17" s="217"/>
      <c r="R17" s="216"/>
      <c r="S17" s="218"/>
      <c r="T17" s="219"/>
      <c r="U17" s="219"/>
      <c r="V17" s="219"/>
      <c r="W17" s="219"/>
      <c r="X17" s="219"/>
      <c r="Y17" s="219"/>
      <c r="Z17" s="220"/>
    </row>
    <row r="18" spans="1:27" s="1" customFormat="1" x14ac:dyDescent="0.2">
      <c r="A18" s="218"/>
      <c r="B18" s="219"/>
      <c r="C18" s="215"/>
      <c r="D18" s="216"/>
      <c r="E18" s="215"/>
      <c r="F18" s="216"/>
      <c r="G18" s="215"/>
      <c r="H18" s="216"/>
      <c r="I18" s="215"/>
      <c r="J18" s="216"/>
      <c r="K18" s="215"/>
      <c r="L18" s="217"/>
      <c r="M18" s="217"/>
      <c r="N18" s="217"/>
      <c r="O18" s="217"/>
      <c r="P18" s="217"/>
      <c r="Q18" s="217"/>
      <c r="R18" s="216"/>
      <c r="S18" s="218"/>
      <c r="T18" s="219"/>
      <c r="U18" s="219"/>
      <c r="V18" s="219"/>
      <c r="W18" s="219"/>
      <c r="X18" s="219"/>
      <c r="Y18" s="219"/>
      <c r="Z18" s="220"/>
    </row>
    <row r="19" spans="1:27"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row>
    <row r="20" spans="1:27"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row>
    <row r="21" spans="1:27"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row>
    <row r="22" spans="1:27" s="1" customFormat="1" ht="18.75" x14ac:dyDescent="0.2">
      <c r="A22" s="14">
        <f>S16+1</f>
        <v>45060</v>
      </c>
      <c r="B22" s="15"/>
      <c r="C22" s="12">
        <f>A22+1</f>
        <v>45061</v>
      </c>
      <c r="D22" s="13"/>
      <c r="E22" s="12">
        <f>C22+1</f>
        <v>45062</v>
      </c>
      <c r="F22" s="13"/>
      <c r="G22" s="12">
        <f>E22+1</f>
        <v>45063</v>
      </c>
      <c r="H22" s="13"/>
      <c r="I22" s="12">
        <f>G22+1</f>
        <v>45064</v>
      </c>
      <c r="J22" s="13"/>
      <c r="K22" s="233">
        <f>I22+1</f>
        <v>45065</v>
      </c>
      <c r="L22" s="234"/>
      <c r="M22" s="235"/>
      <c r="N22" s="235"/>
      <c r="O22" s="235"/>
      <c r="P22" s="235"/>
      <c r="Q22" s="235"/>
      <c r="R22" s="236"/>
      <c r="S22" s="242">
        <f>K22+1</f>
        <v>45066</v>
      </c>
      <c r="T22" s="243"/>
      <c r="U22" s="231"/>
      <c r="V22" s="231"/>
      <c r="W22" s="231"/>
      <c r="X22" s="231"/>
      <c r="Y22" s="231"/>
      <c r="Z22" s="232"/>
    </row>
    <row r="23" spans="1:27" s="1" customFormat="1" x14ac:dyDescent="0.2">
      <c r="A23" s="218"/>
      <c r="B23" s="219"/>
      <c r="C23" s="215"/>
      <c r="D23" s="216"/>
      <c r="E23" s="215"/>
      <c r="F23" s="216"/>
      <c r="G23" s="215"/>
      <c r="H23" s="216"/>
      <c r="I23" s="215"/>
      <c r="J23" s="216"/>
      <c r="K23" s="215"/>
      <c r="L23" s="217"/>
      <c r="M23" s="217"/>
      <c r="N23" s="217"/>
      <c r="O23" s="217"/>
      <c r="P23" s="217"/>
      <c r="Q23" s="217"/>
      <c r="R23" s="216"/>
      <c r="S23" s="218"/>
      <c r="T23" s="219"/>
      <c r="U23" s="219"/>
      <c r="V23" s="219"/>
      <c r="W23" s="219"/>
      <c r="X23" s="219"/>
      <c r="Y23" s="219"/>
      <c r="Z23" s="220"/>
    </row>
    <row r="24" spans="1:27"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row>
    <row r="25" spans="1:27"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row>
    <row r="26" spans="1:27"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row>
    <row r="27" spans="1:27"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row>
    <row r="28" spans="1:27" s="1" customFormat="1" ht="18.75" x14ac:dyDescent="0.2">
      <c r="A28" s="14">
        <f>S22+1</f>
        <v>45067</v>
      </c>
      <c r="B28" s="15"/>
      <c r="C28" s="12">
        <f>A28+1</f>
        <v>45068</v>
      </c>
      <c r="D28" s="13"/>
      <c r="E28" s="12">
        <f>C28+1</f>
        <v>45069</v>
      </c>
      <c r="F28" s="13"/>
      <c r="G28" s="12">
        <f>E28+1</f>
        <v>45070</v>
      </c>
      <c r="H28" s="13"/>
      <c r="I28" s="12">
        <f>G28+1</f>
        <v>45071</v>
      </c>
      <c r="J28" s="13"/>
      <c r="K28" s="233">
        <f>I28+1</f>
        <v>45072</v>
      </c>
      <c r="L28" s="234"/>
      <c r="M28" s="235"/>
      <c r="N28" s="235"/>
      <c r="O28" s="235"/>
      <c r="P28" s="235"/>
      <c r="Q28" s="235"/>
      <c r="R28" s="236"/>
      <c r="S28" s="242">
        <f>K28+1</f>
        <v>45073</v>
      </c>
      <c r="T28" s="243"/>
      <c r="U28" s="231"/>
      <c r="V28" s="231"/>
      <c r="W28" s="231"/>
      <c r="X28" s="231"/>
      <c r="Y28" s="231"/>
      <c r="Z28" s="232"/>
    </row>
    <row r="29" spans="1:27" s="1" customFormat="1" x14ac:dyDescent="0.2">
      <c r="A29" s="218"/>
      <c r="B29" s="219"/>
      <c r="C29" s="215"/>
      <c r="D29" s="216"/>
      <c r="E29" s="215"/>
      <c r="F29" s="216"/>
      <c r="G29" s="215"/>
      <c r="H29" s="216"/>
      <c r="I29" s="215"/>
      <c r="J29" s="216"/>
      <c r="K29" s="215"/>
      <c r="L29" s="217"/>
      <c r="M29" s="217"/>
      <c r="N29" s="217"/>
      <c r="O29" s="217"/>
      <c r="P29" s="217"/>
      <c r="Q29" s="217"/>
      <c r="R29" s="216"/>
      <c r="S29" s="218"/>
      <c r="T29" s="219"/>
      <c r="U29" s="219"/>
      <c r="V29" s="219"/>
      <c r="W29" s="219"/>
      <c r="X29" s="219"/>
      <c r="Y29" s="219"/>
      <c r="Z29" s="220"/>
    </row>
    <row r="30" spans="1:27"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row>
    <row r="31" spans="1:27"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row>
    <row r="32" spans="1:27"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row>
    <row r="33" spans="1:27"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row>
    <row r="34" spans="1:27" s="1" customFormat="1" ht="18.75" x14ac:dyDescent="0.2">
      <c r="A34" s="14">
        <f>S28+1</f>
        <v>45074</v>
      </c>
      <c r="B34" s="15"/>
      <c r="C34" s="12">
        <f>A34+1</f>
        <v>45075</v>
      </c>
      <c r="D34" s="13"/>
      <c r="E34" s="12">
        <f>C34+1</f>
        <v>45076</v>
      </c>
      <c r="F34" s="13"/>
      <c r="G34" s="12">
        <f>E34+1</f>
        <v>45077</v>
      </c>
      <c r="H34" s="13"/>
      <c r="I34" s="12">
        <f>G34+1</f>
        <v>45078</v>
      </c>
      <c r="J34" s="13"/>
      <c r="K34" s="233">
        <f>I34+1</f>
        <v>45079</v>
      </c>
      <c r="L34" s="234"/>
      <c r="M34" s="235"/>
      <c r="N34" s="235"/>
      <c r="O34" s="235"/>
      <c r="P34" s="235"/>
      <c r="Q34" s="235"/>
      <c r="R34" s="236"/>
      <c r="S34" s="242">
        <f>K34+1</f>
        <v>45080</v>
      </c>
      <c r="T34" s="243"/>
      <c r="U34" s="231"/>
      <c r="V34" s="231"/>
      <c r="W34" s="231"/>
      <c r="X34" s="231"/>
      <c r="Y34" s="231"/>
      <c r="Z34" s="232"/>
    </row>
    <row r="35" spans="1:27" s="1" customFormat="1" x14ac:dyDescent="0.2">
      <c r="A35" s="218"/>
      <c r="B35" s="219"/>
      <c r="C35" s="215"/>
      <c r="D35" s="216"/>
      <c r="E35" s="215"/>
      <c r="F35" s="216"/>
      <c r="G35" s="215"/>
      <c r="H35" s="216"/>
      <c r="I35" s="215"/>
      <c r="J35" s="216"/>
      <c r="K35" s="215"/>
      <c r="L35" s="217"/>
      <c r="M35" s="217"/>
      <c r="N35" s="217"/>
      <c r="O35" s="217"/>
      <c r="P35" s="217"/>
      <c r="Q35" s="217"/>
      <c r="R35" s="216"/>
      <c r="S35" s="218"/>
      <c r="T35" s="219"/>
      <c r="U35" s="219"/>
      <c r="V35" s="219"/>
      <c r="W35" s="219"/>
      <c r="X35" s="219"/>
      <c r="Y35" s="219"/>
      <c r="Z35" s="220"/>
    </row>
    <row r="36" spans="1:27" s="1" customFormat="1" x14ac:dyDescent="0.2">
      <c r="A36" s="218"/>
      <c r="B36" s="219"/>
      <c r="C36" s="215"/>
      <c r="D36" s="216"/>
      <c r="E36" s="215"/>
      <c r="F36" s="216"/>
      <c r="G36" s="215"/>
      <c r="H36" s="216"/>
      <c r="I36" s="215"/>
      <c r="J36" s="216"/>
      <c r="K36" s="215"/>
      <c r="L36" s="217"/>
      <c r="M36" s="217"/>
      <c r="N36" s="217"/>
      <c r="O36" s="217"/>
      <c r="P36" s="217"/>
      <c r="Q36" s="217"/>
      <c r="R36" s="216"/>
      <c r="S36" s="218"/>
      <c r="T36" s="219"/>
      <c r="U36" s="219"/>
      <c r="V36" s="219"/>
      <c r="W36" s="219"/>
      <c r="X36" s="219"/>
      <c r="Y36" s="219"/>
      <c r="Z36" s="220"/>
    </row>
    <row r="37" spans="1:27"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27"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27"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27" ht="18.75" x14ac:dyDescent="0.2">
      <c r="A40" s="14">
        <f>S34+1</f>
        <v>45081</v>
      </c>
      <c r="B40" s="15"/>
      <c r="C40" s="12">
        <f>A40+1</f>
        <v>45082</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218"/>
      <c r="B41" s="219"/>
      <c r="C41" s="215"/>
      <c r="D41" s="216"/>
      <c r="E41" s="18"/>
      <c r="F41" s="6"/>
      <c r="G41" s="6"/>
      <c r="H41" s="6"/>
      <c r="I41" s="6"/>
      <c r="J41" s="6"/>
      <c r="K41" s="6"/>
      <c r="L41" s="6"/>
      <c r="M41" s="6"/>
      <c r="N41" s="6"/>
      <c r="O41" s="6"/>
      <c r="P41" s="6"/>
      <c r="Q41" s="6"/>
      <c r="R41" s="6"/>
      <c r="S41" s="6"/>
      <c r="T41" s="6"/>
      <c r="U41" s="6"/>
      <c r="V41" s="6"/>
      <c r="W41" s="6"/>
      <c r="X41" s="6"/>
      <c r="Y41" s="6"/>
      <c r="Z41" s="8"/>
    </row>
    <row r="42" spans="1:27"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27"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27"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27"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scale="99"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237">
        <f>DATE('Dec22'!AD18,'Dec22'!AD20+6,1)</f>
        <v>45078</v>
      </c>
      <c r="B1" s="237"/>
      <c r="C1" s="237"/>
      <c r="D1" s="237"/>
      <c r="E1" s="237"/>
      <c r="F1" s="237"/>
      <c r="G1" s="237"/>
      <c r="H1" s="237"/>
      <c r="I1" s="11"/>
      <c r="J1" s="11"/>
      <c r="K1" s="240">
        <f>DATE(YEAR(A1),MONTH(A1)-1,1)</f>
        <v>45047</v>
      </c>
      <c r="L1" s="240"/>
      <c r="M1" s="240"/>
      <c r="N1" s="240"/>
      <c r="O1" s="240"/>
      <c r="P1" s="240"/>
      <c r="Q1" s="240"/>
      <c r="S1" s="240">
        <f>DATE(YEAR(A1),MONTH(A1)+1,1)</f>
        <v>45108</v>
      </c>
      <c r="T1" s="240"/>
      <c r="U1" s="240"/>
      <c r="V1" s="240"/>
      <c r="W1" s="240"/>
      <c r="X1" s="240"/>
      <c r="Y1" s="240"/>
    </row>
    <row r="2" spans="1:27" s="3" customFormat="1" ht="11.25" customHeight="1" x14ac:dyDescent="0.2">
      <c r="A2" s="237"/>
      <c r="B2" s="237"/>
      <c r="C2" s="237"/>
      <c r="D2" s="237"/>
      <c r="E2" s="237"/>
      <c r="F2" s="237"/>
      <c r="G2" s="237"/>
      <c r="H2" s="237"/>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237"/>
      <c r="B3" s="237"/>
      <c r="C3" s="237"/>
      <c r="D3" s="237"/>
      <c r="E3" s="237"/>
      <c r="F3" s="237"/>
      <c r="G3" s="237"/>
      <c r="H3" s="237"/>
      <c r="I3" s="11"/>
      <c r="J3" s="11"/>
      <c r="K3" s="22" t="str">
        <f t="shared" ref="K3:Q8" si="0">IF(MONTH($K$1)&lt;&gt;MONTH($K$1-(WEEKDAY($K$1,1)-(start_day-1))-IF((WEEKDAY($K$1,1)-(start_day-1))&lt;=0,7,0)+(ROW(K3)-ROW($K$3))*7+(COLUMN(K3)-COLUMN($K$3)+1)),"",$K$1-(WEEKDAY($K$1,1)-(start_day-1))-IF((WEEKDAY($K$1,1)-(start_day-1))&lt;=0,7,0)+(ROW(K3)-ROW($K$3))*7+(COLUMN(K3)-COLUMN($K$3)+1))</f>
        <v/>
      </c>
      <c r="L3" s="22">
        <f t="shared" si="0"/>
        <v>45047</v>
      </c>
      <c r="M3" s="22">
        <f t="shared" si="0"/>
        <v>45048</v>
      </c>
      <c r="N3" s="22">
        <f t="shared" si="0"/>
        <v>45049</v>
      </c>
      <c r="O3" s="22">
        <f t="shared" si="0"/>
        <v>45050</v>
      </c>
      <c r="P3" s="22">
        <f t="shared" si="0"/>
        <v>45051</v>
      </c>
      <c r="Q3" s="22">
        <f t="shared" si="0"/>
        <v>45052</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t="str">
        <f t="shared" si="1"/>
        <v/>
      </c>
      <c r="Y3" s="22">
        <f t="shared" si="1"/>
        <v>45108</v>
      </c>
    </row>
    <row r="4" spans="1:27" s="4" customFormat="1" ht="9" customHeight="1" x14ac:dyDescent="0.2">
      <c r="A4" s="237"/>
      <c r="B4" s="237"/>
      <c r="C4" s="237"/>
      <c r="D4" s="237"/>
      <c r="E4" s="237"/>
      <c r="F4" s="237"/>
      <c r="G4" s="237"/>
      <c r="H4" s="237"/>
      <c r="I4" s="11"/>
      <c r="J4" s="11"/>
      <c r="K4" s="22">
        <f t="shared" si="0"/>
        <v>45053</v>
      </c>
      <c r="L4" s="22">
        <f t="shared" si="0"/>
        <v>45054</v>
      </c>
      <c r="M4" s="22">
        <f t="shared" si="0"/>
        <v>45055</v>
      </c>
      <c r="N4" s="22">
        <f t="shared" si="0"/>
        <v>45056</v>
      </c>
      <c r="O4" s="22">
        <f t="shared" si="0"/>
        <v>45057</v>
      </c>
      <c r="P4" s="22">
        <f t="shared" si="0"/>
        <v>45058</v>
      </c>
      <c r="Q4" s="22">
        <f t="shared" si="0"/>
        <v>45059</v>
      </c>
      <c r="R4" s="3"/>
      <c r="S4" s="22">
        <f t="shared" si="1"/>
        <v>45109</v>
      </c>
      <c r="T4" s="22">
        <f t="shared" si="1"/>
        <v>45110</v>
      </c>
      <c r="U4" s="22">
        <f t="shared" si="1"/>
        <v>45111</v>
      </c>
      <c r="V4" s="22">
        <f t="shared" si="1"/>
        <v>45112</v>
      </c>
      <c r="W4" s="22">
        <f t="shared" si="1"/>
        <v>45113</v>
      </c>
      <c r="X4" s="22">
        <f t="shared" si="1"/>
        <v>45114</v>
      </c>
      <c r="Y4" s="22">
        <f t="shared" si="1"/>
        <v>45115</v>
      </c>
    </row>
    <row r="5" spans="1:27" s="4" customFormat="1" ht="9" customHeight="1" x14ac:dyDescent="0.2">
      <c r="A5" s="237"/>
      <c r="B5" s="237"/>
      <c r="C5" s="237"/>
      <c r="D5" s="237"/>
      <c r="E5" s="237"/>
      <c r="F5" s="237"/>
      <c r="G5" s="237"/>
      <c r="H5" s="237"/>
      <c r="I5" s="11"/>
      <c r="J5" s="11"/>
      <c r="K5" s="22">
        <f t="shared" si="0"/>
        <v>45060</v>
      </c>
      <c r="L5" s="22">
        <f t="shared" si="0"/>
        <v>45061</v>
      </c>
      <c r="M5" s="22">
        <f t="shared" si="0"/>
        <v>45062</v>
      </c>
      <c r="N5" s="22">
        <f t="shared" si="0"/>
        <v>45063</v>
      </c>
      <c r="O5" s="22">
        <f t="shared" si="0"/>
        <v>45064</v>
      </c>
      <c r="P5" s="22">
        <f t="shared" si="0"/>
        <v>45065</v>
      </c>
      <c r="Q5" s="22">
        <f t="shared" si="0"/>
        <v>45066</v>
      </c>
      <c r="R5" s="3"/>
      <c r="S5" s="22">
        <f t="shared" si="1"/>
        <v>45116</v>
      </c>
      <c r="T5" s="22">
        <f t="shared" si="1"/>
        <v>45117</v>
      </c>
      <c r="U5" s="22">
        <f t="shared" si="1"/>
        <v>45118</v>
      </c>
      <c r="V5" s="22">
        <f t="shared" si="1"/>
        <v>45119</v>
      </c>
      <c r="W5" s="22">
        <f t="shared" si="1"/>
        <v>45120</v>
      </c>
      <c r="X5" s="22">
        <f t="shared" si="1"/>
        <v>45121</v>
      </c>
      <c r="Y5" s="22">
        <f t="shared" si="1"/>
        <v>45122</v>
      </c>
    </row>
    <row r="6" spans="1:27" s="4" customFormat="1" ht="9" customHeight="1" x14ac:dyDescent="0.2">
      <c r="A6" s="237"/>
      <c r="B6" s="237"/>
      <c r="C6" s="237"/>
      <c r="D6" s="237"/>
      <c r="E6" s="237"/>
      <c r="F6" s="237"/>
      <c r="G6" s="237"/>
      <c r="H6" s="237"/>
      <c r="I6" s="11"/>
      <c r="J6" s="11"/>
      <c r="K6" s="22">
        <f t="shared" si="0"/>
        <v>45067</v>
      </c>
      <c r="L6" s="22">
        <f t="shared" si="0"/>
        <v>45068</v>
      </c>
      <c r="M6" s="22">
        <f t="shared" si="0"/>
        <v>45069</v>
      </c>
      <c r="N6" s="22">
        <f t="shared" si="0"/>
        <v>45070</v>
      </c>
      <c r="O6" s="22">
        <f t="shared" si="0"/>
        <v>45071</v>
      </c>
      <c r="P6" s="22">
        <f t="shared" si="0"/>
        <v>45072</v>
      </c>
      <c r="Q6" s="22">
        <f t="shared" si="0"/>
        <v>45073</v>
      </c>
      <c r="R6" s="3"/>
      <c r="S6" s="22">
        <f t="shared" si="1"/>
        <v>45123</v>
      </c>
      <c r="T6" s="22">
        <f t="shared" si="1"/>
        <v>45124</v>
      </c>
      <c r="U6" s="22">
        <f t="shared" si="1"/>
        <v>45125</v>
      </c>
      <c r="V6" s="22">
        <f t="shared" si="1"/>
        <v>45126</v>
      </c>
      <c r="W6" s="22">
        <f t="shared" si="1"/>
        <v>45127</v>
      </c>
      <c r="X6" s="22">
        <f t="shared" si="1"/>
        <v>45128</v>
      </c>
      <c r="Y6" s="22">
        <f t="shared" si="1"/>
        <v>45129</v>
      </c>
    </row>
    <row r="7" spans="1:27" s="4" customFormat="1" ht="9" customHeight="1" x14ac:dyDescent="0.2">
      <c r="A7" s="237"/>
      <c r="B7" s="237"/>
      <c r="C7" s="237"/>
      <c r="D7" s="237"/>
      <c r="E7" s="237"/>
      <c r="F7" s="237"/>
      <c r="G7" s="237"/>
      <c r="H7" s="237"/>
      <c r="I7" s="11"/>
      <c r="J7" s="11"/>
      <c r="K7" s="22">
        <f t="shared" si="0"/>
        <v>45074</v>
      </c>
      <c r="L7" s="22">
        <f t="shared" si="0"/>
        <v>45075</v>
      </c>
      <c r="M7" s="22">
        <f t="shared" si="0"/>
        <v>45076</v>
      </c>
      <c r="N7" s="22">
        <f t="shared" si="0"/>
        <v>45077</v>
      </c>
      <c r="O7" s="22" t="str">
        <f t="shared" si="0"/>
        <v/>
      </c>
      <c r="P7" s="22" t="str">
        <f t="shared" si="0"/>
        <v/>
      </c>
      <c r="Q7" s="22" t="str">
        <f t="shared" si="0"/>
        <v/>
      </c>
      <c r="R7" s="3"/>
      <c r="S7" s="22">
        <f t="shared" si="1"/>
        <v>45130</v>
      </c>
      <c r="T7" s="22">
        <f t="shared" si="1"/>
        <v>45131</v>
      </c>
      <c r="U7" s="22">
        <f t="shared" si="1"/>
        <v>45132</v>
      </c>
      <c r="V7" s="22">
        <f t="shared" si="1"/>
        <v>45133</v>
      </c>
      <c r="W7" s="22">
        <f t="shared" si="1"/>
        <v>45134</v>
      </c>
      <c r="X7" s="22">
        <f t="shared" si="1"/>
        <v>45135</v>
      </c>
      <c r="Y7" s="22">
        <f t="shared" si="1"/>
        <v>45136</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f t="shared" si="1"/>
        <v>45137</v>
      </c>
      <c r="T8" s="22">
        <f t="shared" si="1"/>
        <v>45138</v>
      </c>
      <c r="U8" s="22" t="str">
        <f t="shared" si="1"/>
        <v/>
      </c>
      <c r="V8" s="22" t="str">
        <f t="shared" si="1"/>
        <v/>
      </c>
      <c r="W8" s="22" t="str">
        <f t="shared" si="1"/>
        <v/>
      </c>
      <c r="X8" s="22" t="str">
        <f t="shared" si="1"/>
        <v/>
      </c>
      <c r="Y8" s="22" t="str">
        <f t="shared" si="1"/>
        <v/>
      </c>
      <c r="Z8" s="24"/>
    </row>
    <row r="9" spans="1:27" s="1" customFormat="1" ht="21" customHeight="1" x14ac:dyDescent="0.2">
      <c r="A9" s="238">
        <f>A10</f>
        <v>45074</v>
      </c>
      <c r="B9" s="239"/>
      <c r="C9" s="239">
        <f>C10</f>
        <v>45075</v>
      </c>
      <c r="D9" s="239"/>
      <c r="E9" s="239">
        <f>E10</f>
        <v>45076</v>
      </c>
      <c r="F9" s="239"/>
      <c r="G9" s="239">
        <f>G10</f>
        <v>45077</v>
      </c>
      <c r="H9" s="239"/>
      <c r="I9" s="239">
        <f>I10</f>
        <v>45078</v>
      </c>
      <c r="J9" s="239"/>
      <c r="K9" s="239">
        <f>K10</f>
        <v>45079</v>
      </c>
      <c r="L9" s="239"/>
      <c r="M9" s="239"/>
      <c r="N9" s="239"/>
      <c r="O9" s="239"/>
      <c r="P9" s="239"/>
      <c r="Q9" s="239"/>
      <c r="R9" s="239"/>
      <c r="S9" s="239">
        <f>S10</f>
        <v>45080</v>
      </c>
      <c r="T9" s="239"/>
      <c r="U9" s="239"/>
      <c r="V9" s="239"/>
      <c r="W9" s="239"/>
      <c r="X9" s="239"/>
      <c r="Y9" s="239"/>
      <c r="Z9" s="241"/>
    </row>
    <row r="10" spans="1:27" s="1" customFormat="1" ht="18.75" x14ac:dyDescent="0.2">
      <c r="A10" s="14">
        <f>$A$1-(WEEKDAY($A$1,1)-(start_day-1))-IF((WEEKDAY($A$1,1)-(start_day-1))&lt;=0,7,0)+1</f>
        <v>45074</v>
      </c>
      <c r="B10" s="15"/>
      <c r="C10" s="12">
        <f>A10+1</f>
        <v>45075</v>
      </c>
      <c r="D10" s="13"/>
      <c r="E10" s="12">
        <f>C10+1</f>
        <v>45076</v>
      </c>
      <c r="F10" s="13"/>
      <c r="G10" s="12">
        <f>E10+1</f>
        <v>45077</v>
      </c>
      <c r="H10" s="13"/>
      <c r="I10" s="12">
        <f>G10+1</f>
        <v>45078</v>
      </c>
      <c r="J10" s="13"/>
      <c r="K10" s="233">
        <f>I10+1</f>
        <v>45079</v>
      </c>
      <c r="L10" s="234"/>
      <c r="M10" s="235"/>
      <c r="N10" s="235"/>
      <c r="O10" s="235"/>
      <c r="P10" s="235"/>
      <c r="Q10" s="235"/>
      <c r="R10" s="236"/>
      <c r="S10" s="242">
        <f>K10+1</f>
        <v>45080</v>
      </c>
      <c r="T10" s="243"/>
      <c r="U10" s="231"/>
      <c r="V10" s="231"/>
      <c r="W10" s="231"/>
      <c r="X10" s="231"/>
      <c r="Y10" s="231"/>
      <c r="Z10" s="232"/>
    </row>
    <row r="11" spans="1:27" s="1" customFormat="1" x14ac:dyDescent="0.2">
      <c r="A11" s="218"/>
      <c r="B11" s="219"/>
      <c r="C11" s="215"/>
      <c r="D11" s="216"/>
      <c r="E11" s="215"/>
      <c r="F11" s="216"/>
      <c r="G11" s="215"/>
      <c r="H11" s="216"/>
      <c r="I11" s="215"/>
      <c r="J11" s="216"/>
      <c r="K11" s="215"/>
      <c r="L11" s="217"/>
      <c r="M11" s="217"/>
      <c r="N11" s="217"/>
      <c r="O11" s="217"/>
      <c r="P11" s="217"/>
      <c r="Q11" s="217"/>
      <c r="R11" s="216"/>
      <c r="S11" s="218"/>
      <c r="T11" s="219"/>
      <c r="U11" s="219"/>
      <c r="V11" s="219"/>
      <c r="W11" s="219"/>
      <c r="X11" s="219"/>
      <c r="Y11" s="219"/>
      <c r="Z11" s="220"/>
    </row>
    <row r="12" spans="1:27" s="1" customFormat="1" x14ac:dyDescent="0.2">
      <c r="A12" s="218"/>
      <c r="B12" s="219"/>
      <c r="C12" s="215"/>
      <c r="D12" s="216"/>
      <c r="E12" s="215"/>
      <c r="F12" s="216"/>
      <c r="G12" s="215"/>
      <c r="H12" s="216"/>
      <c r="I12" s="215"/>
      <c r="J12" s="216"/>
      <c r="K12" s="215"/>
      <c r="L12" s="217"/>
      <c r="M12" s="217"/>
      <c r="N12" s="217"/>
      <c r="O12" s="217"/>
      <c r="P12" s="217"/>
      <c r="Q12" s="217"/>
      <c r="R12" s="216"/>
      <c r="S12" s="218"/>
      <c r="T12" s="219"/>
      <c r="U12" s="219"/>
      <c r="V12" s="219"/>
      <c r="W12" s="219"/>
      <c r="X12" s="219"/>
      <c r="Y12" s="219"/>
      <c r="Z12" s="220"/>
    </row>
    <row r="13" spans="1:27" s="1" customFormat="1" x14ac:dyDescent="0.2">
      <c r="A13" s="218"/>
      <c r="B13" s="219"/>
      <c r="C13" s="215"/>
      <c r="D13" s="216"/>
      <c r="E13" s="215"/>
      <c r="F13" s="216"/>
      <c r="G13" s="215"/>
      <c r="H13" s="216"/>
      <c r="I13" s="215"/>
      <c r="J13" s="216"/>
      <c r="K13" s="215"/>
      <c r="L13" s="217"/>
      <c r="M13" s="217"/>
      <c r="N13" s="217"/>
      <c r="O13" s="217"/>
      <c r="P13" s="217"/>
      <c r="Q13" s="217"/>
      <c r="R13" s="216"/>
      <c r="S13" s="218"/>
      <c r="T13" s="219"/>
      <c r="U13" s="219"/>
      <c r="V13" s="219"/>
      <c r="W13" s="219"/>
      <c r="X13" s="219"/>
      <c r="Y13" s="219"/>
      <c r="Z13" s="220"/>
    </row>
    <row r="14" spans="1:27" s="1" customFormat="1" x14ac:dyDescent="0.2">
      <c r="A14" s="218"/>
      <c r="B14" s="219"/>
      <c r="C14" s="215"/>
      <c r="D14" s="216"/>
      <c r="E14" s="215"/>
      <c r="F14" s="216"/>
      <c r="G14" s="215"/>
      <c r="H14" s="216"/>
      <c r="I14" s="215"/>
      <c r="J14" s="216"/>
      <c r="K14" s="215"/>
      <c r="L14" s="217"/>
      <c r="M14" s="217"/>
      <c r="N14" s="217"/>
      <c r="O14" s="217"/>
      <c r="P14" s="217"/>
      <c r="Q14" s="217"/>
      <c r="R14" s="216"/>
      <c r="S14" s="218"/>
      <c r="T14" s="219"/>
      <c r="U14" s="219"/>
      <c r="V14" s="219"/>
      <c r="W14" s="219"/>
      <c r="X14" s="219"/>
      <c r="Y14" s="219"/>
      <c r="Z14" s="220"/>
    </row>
    <row r="15" spans="1:27" s="2" customFormat="1" ht="13.15" customHeight="1" x14ac:dyDescent="0.2">
      <c r="A15" s="225"/>
      <c r="B15" s="226"/>
      <c r="C15" s="228"/>
      <c r="D15" s="230"/>
      <c r="E15" s="228"/>
      <c r="F15" s="230"/>
      <c r="G15" s="228"/>
      <c r="H15" s="230"/>
      <c r="I15" s="228"/>
      <c r="J15" s="230"/>
      <c r="K15" s="228"/>
      <c r="L15" s="229"/>
      <c r="M15" s="229"/>
      <c r="N15" s="229"/>
      <c r="O15" s="229"/>
      <c r="P15" s="229"/>
      <c r="Q15" s="229"/>
      <c r="R15" s="230"/>
      <c r="S15" s="225"/>
      <c r="T15" s="226"/>
      <c r="U15" s="226"/>
      <c r="V15" s="226"/>
      <c r="W15" s="226"/>
      <c r="X15" s="226"/>
      <c r="Y15" s="226"/>
      <c r="Z15" s="227"/>
      <c r="AA15" s="1"/>
    </row>
    <row r="16" spans="1:27" s="1" customFormat="1" ht="18.75" x14ac:dyDescent="0.2">
      <c r="A16" s="14">
        <f>S10+1</f>
        <v>45081</v>
      </c>
      <c r="B16" s="15"/>
      <c r="C16" s="12">
        <f>A16+1</f>
        <v>45082</v>
      </c>
      <c r="D16" s="13"/>
      <c r="E16" s="12">
        <f>C16+1</f>
        <v>45083</v>
      </c>
      <c r="F16" s="13"/>
      <c r="G16" s="12">
        <f>E16+1</f>
        <v>45084</v>
      </c>
      <c r="H16" s="13"/>
      <c r="I16" s="12">
        <f>G16+1</f>
        <v>45085</v>
      </c>
      <c r="J16" s="13"/>
      <c r="K16" s="233">
        <f>I16+1</f>
        <v>45086</v>
      </c>
      <c r="L16" s="234"/>
      <c r="M16" s="235"/>
      <c r="N16" s="235"/>
      <c r="O16" s="235"/>
      <c r="P16" s="235"/>
      <c r="Q16" s="235"/>
      <c r="R16" s="236"/>
      <c r="S16" s="242">
        <f>K16+1</f>
        <v>45087</v>
      </c>
      <c r="T16" s="243"/>
      <c r="U16" s="231"/>
      <c r="V16" s="231"/>
      <c r="W16" s="231"/>
      <c r="X16" s="231"/>
      <c r="Y16" s="231"/>
      <c r="Z16" s="232"/>
    </row>
    <row r="17" spans="1:27" s="1" customFormat="1" x14ac:dyDescent="0.2">
      <c r="A17" s="218"/>
      <c r="B17" s="219"/>
      <c r="C17" s="215"/>
      <c r="D17" s="216"/>
      <c r="E17" s="215"/>
      <c r="F17" s="216"/>
      <c r="G17" s="215"/>
      <c r="H17" s="216"/>
      <c r="I17" s="215"/>
      <c r="J17" s="216"/>
      <c r="K17" s="215"/>
      <c r="L17" s="217"/>
      <c r="M17" s="217"/>
      <c r="N17" s="217"/>
      <c r="O17" s="217"/>
      <c r="P17" s="217"/>
      <c r="Q17" s="217"/>
      <c r="R17" s="216"/>
      <c r="S17" s="218"/>
      <c r="T17" s="219"/>
      <c r="U17" s="219"/>
      <c r="V17" s="219"/>
      <c r="W17" s="219"/>
      <c r="X17" s="219"/>
      <c r="Y17" s="219"/>
      <c r="Z17" s="220"/>
    </row>
    <row r="18" spans="1:27" s="1" customFormat="1" x14ac:dyDescent="0.2">
      <c r="A18" s="218"/>
      <c r="B18" s="219"/>
      <c r="C18" s="215"/>
      <c r="D18" s="216"/>
      <c r="E18" s="215"/>
      <c r="F18" s="216"/>
      <c r="G18" s="215"/>
      <c r="H18" s="216"/>
      <c r="I18" s="215"/>
      <c r="J18" s="216"/>
      <c r="K18" s="215"/>
      <c r="L18" s="217"/>
      <c r="M18" s="217"/>
      <c r="N18" s="217"/>
      <c r="O18" s="217"/>
      <c r="P18" s="217"/>
      <c r="Q18" s="217"/>
      <c r="R18" s="216"/>
      <c r="S18" s="218"/>
      <c r="T18" s="219"/>
      <c r="U18" s="219"/>
      <c r="V18" s="219"/>
      <c r="W18" s="219"/>
      <c r="X18" s="219"/>
      <c r="Y18" s="219"/>
      <c r="Z18" s="220"/>
    </row>
    <row r="19" spans="1:27" s="1" customFormat="1" x14ac:dyDescent="0.2">
      <c r="A19" s="218"/>
      <c r="B19" s="219"/>
      <c r="C19" s="215"/>
      <c r="D19" s="216"/>
      <c r="E19" s="215"/>
      <c r="F19" s="216"/>
      <c r="G19" s="215"/>
      <c r="H19" s="216"/>
      <c r="I19" s="215"/>
      <c r="J19" s="216"/>
      <c r="K19" s="215"/>
      <c r="L19" s="217"/>
      <c r="M19" s="217"/>
      <c r="N19" s="217"/>
      <c r="O19" s="217"/>
      <c r="P19" s="217"/>
      <c r="Q19" s="217"/>
      <c r="R19" s="216"/>
      <c r="S19" s="218"/>
      <c r="T19" s="219"/>
      <c r="U19" s="219"/>
      <c r="V19" s="219"/>
      <c r="W19" s="219"/>
      <c r="X19" s="219"/>
      <c r="Y19" s="219"/>
      <c r="Z19" s="220"/>
    </row>
    <row r="20" spans="1:27" s="1" customFormat="1" x14ac:dyDescent="0.2">
      <c r="A20" s="218"/>
      <c r="B20" s="219"/>
      <c r="C20" s="215"/>
      <c r="D20" s="216"/>
      <c r="E20" s="215"/>
      <c r="F20" s="216"/>
      <c r="G20" s="215"/>
      <c r="H20" s="216"/>
      <c r="I20" s="215"/>
      <c r="J20" s="216"/>
      <c r="K20" s="215"/>
      <c r="L20" s="217"/>
      <c r="M20" s="217"/>
      <c r="N20" s="217"/>
      <c r="O20" s="217"/>
      <c r="P20" s="217"/>
      <c r="Q20" s="217"/>
      <c r="R20" s="216"/>
      <c r="S20" s="218"/>
      <c r="T20" s="219"/>
      <c r="U20" s="219"/>
      <c r="V20" s="219"/>
      <c r="W20" s="219"/>
      <c r="X20" s="219"/>
      <c r="Y20" s="219"/>
      <c r="Z20" s="220"/>
    </row>
    <row r="21" spans="1:27" s="2" customFormat="1" ht="13.15" customHeight="1" x14ac:dyDescent="0.2">
      <c r="A21" s="225"/>
      <c r="B21" s="226"/>
      <c r="C21" s="228"/>
      <c r="D21" s="230"/>
      <c r="E21" s="228"/>
      <c r="F21" s="230"/>
      <c r="G21" s="228"/>
      <c r="H21" s="230"/>
      <c r="I21" s="228"/>
      <c r="J21" s="230"/>
      <c r="K21" s="228"/>
      <c r="L21" s="229"/>
      <c r="M21" s="229"/>
      <c r="N21" s="229"/>
      <c r="O21" s="229"/>
      <c r="P21" s="229"/>
      <c r="Q21" s="229"/>
      <c r="R21" s="230"/>
      <c r="S21" s="225"/>
      <c r="T21" s="226"/>
      <c r="U21" s="226"/>
      <c r="V21" s="226"/>
      <c r="W21" s="226"/>
      <c r="X21" s="226"/>
      <c r="Y21" s="226"/>
      <c r="Z21" s="227"/>
      <c r="AA21" s="1"/>
    </row>
    <row r="22" spans="1:27" s="1" customFormat="1" ht="18.75" x14ac:dyDescent="0.2">
      <c r="A22" s="14">
        <f>S16+1</f>
        <v>45088</v>
      </c>
      <c r="B22" s="15"/>
      <c r="C22" s="12">
        <f>A22+1</f>
        <v>45089</v>
      </c>
      <c r="D22" s="13"/>
      <c r="E22" s="12">
        <f>C22+1</f>
        <v>45090</v>
      </c>
      <c r="F22" s="13"/>
      <c r="G22" s="12">
        <f>E22+1</f>
        <v>45091</v>
      </c>
      <c r="H22" s="13"/>
      <c r="I22" s="12">
        <f>G22+1</f>
        <v>45092</v>
      </c>
      <c r="J22" s="13"/>
      <c r="K22" s="233">
        <f>I22+1</f>
        <v>45093</v>
      </c>
      <c r="L22" s="234"/>
      <c r="M22" s="235"/>
      <c r="N22" s="235"/>
      <c r="O22" s="235"/>
      <c r="P22" s="235"/>
      <c r="Q22" s="235"/>
      <c r="R22" s="236"/>
      <c r="S22" s="242">
        <f>K22+1</f>
        <v>45094</v>
      </c>
      <c r="T22" s="243"/>
      <c r="U22" s="231"/>
      <c r="V22" s="231"/>
      <c r="W22" s="231"/>
      <c r="X22" s="231"/>
      <c r="Y22" s="231"/>
      <c r="Z22" s="232"/>
    </row>
    <row r="23" spans="1:27" s="1" customFormat="1" x14ac:dyDescent="0.2">
      <c r="A23" s="218"/>
      <c r="B23" s="219"/>
      <c r="C23" s="215"/>
      <c r="D23" s="216"/>
      <c r="E23" s="215"/>
      <c r="F23" s="216"/>
      <c r="G23" s="215"/>
      <c r="H23" s="216"/>
      <c r="I23" s="215"/>
      <c r="J23" s="216"/>
      <c r="K23" s="215"/>
      <c r="L23" s="217"/>
      <c r="M23" s="217"/>
      <c r="N23" s="217"/>
      <c r="O23" s="217"/>
      <c r="P23" s="217"/>
      <c r="Q23" s="217"/>
      <c r="R23" s="216"/>
      <c r="S23" s="218"/>
      <c r="T23" s="219"/>
      <c r="U23" s="219"/>
      <c r="V23" s="219"/>
      <c r="W23" s="219"/>
      <c r="X23" s="219"/>
      <c r="Y23" s="219"/>
      <c r="Z23" s="220"/>
    </row>
    <row r="24" spans="1:27" s="1" customFormat="1" x14ac:dyDescent="0.2">
      <c r="A24" s="218"/>
      <c r="B24" s="219"/>
      <c r="C24" s="215"/>
      <c r="D24" s="216"/>
      <c r="E24" s="215"/>
      <c r="F24" s="216"/>
      <c r="G24" s="215"/>
      <c r="H24" s="216"/>
      <c r="I24" s="215"/>
      <c r="J24" s="216"/>
      <c r="K24" s="215"/>
      <c r="L24" s="217"/>
      <c r="M24" s="217"/>
      <c r="N24" s="217"/>
      <c r="O24" s="217"/>
      <c r="P24" s="217"/>
      <c r="Q24" s="217"/>
      <c r="R24" s="216"/>
      <c r="S24" s="218"/>
      <c r="T24" s="219"/>
      <c r="U24" s="219"/>
      <c r="V24" s="219"/>
      <c r="W24" s="219"/>
      <c r="X24" s="219"/>
      <c r="Y24" s="219"/>
      <c r="Z24" s="220"/>
    </row>
    <row r="25" spans="1:27" s="1" customFormat="1" x14ac:dyDescent="0.2">
      <c r="A25" s="218"/>
      <c r="B25" s="219"/>
      <c r="C25" s="215"/>
      <c r="D25" s="216"/>
      <c r="E25" s="215"/>
      <c r="F25" s="216"/>
      <c r="G25" s="215"/>
      <c r="H25" s="216"/>
      <c r="I25" s="215"/>
      <c r="J25" s="216"/>
      <c r="K25" s="215"/>
      <c r="L25" s="217"/>
      <c r="M25" s="217"/>
      <c r="N25" s="217"/>
      <c r="O25" s="217"/>
      <c r="P25" s="217"/>
      <c r="Q25" s="217"/>
      <c r="R25" s="216"/>
      <c r="S25" s="218"/>
      <c r="T25" s="219"/>
      <c r="U25" s="219"/>
      <c r="V25" s="219"/>
      <c r="W25" s="219"/>
      <c r="X25" s="219"/>
      <c r="Y25" s="219"/>
      <c r="Z25" s="220"/>
    </row>
    <row r="26" spans="1:27" s="1" customFormat="1" x14ac:dyDescent="0.2">
      <c r="A26" s="218"/>
      <c r="B26" s="219"/>
      <c r="C26" s="215"/>
      <c r="D26" s="216"/>
      <c r="E26" s="215"/>
      <c r="F26" s="216"/>
      <c r="G26" s="215"/>
      <c r="H26" s="216"/>
      <c r="I26" s="215"/>
      <c r="J26" s="216"/>
      <c r="K26" s="215"/>
      <c r="L26" s="217"/>
      <c r="M26" s="217"/>
      <c r="N26" s="217"/>
      <c r="O26" s="217"/>
      <c r="P26" s="217"/>
      <c r="Q26" s="217"/>
      <c r="R26" s="216"/>
      <c r="S26" s="218"/>
      <c r="T26" s="219"/>
      <c r="U26" s="219"/>
      <c r="V26" s="219"/>
      <c r="W26" s="219"/>
      <c r="X26" s="219"/>
      <c r="Y26" s="219"/>
      <c r="Z26" s="220"/>
    </row>
    <row r="27" spans="1:27" s="2" customFormat="1" x14ac:dyDescent="0.2">
      <c r="A27" s="225"/>
      <c r="B27" s="226"/>
      <c r="C27" s="228"/>
      <c r="D27" s="230"/>
      <c r="E27" s="228"/>
      <c r="F27" s="230"/>
      <c r="G27" s="228"/>
      <c r="H27" s="230"/>
      <c r="I27" s="228"/>
      <c r="J27" s="230"/>
      <c r="K27" s="228"/>
      <c r="L27" s="229"/>
      <c r="M27" s="229"/>
      <c r="N27" s="229"/>
      <c r="O27" s="229"/>
      <c r="P27" s="229"/>
      <c r="Q27" s="229"/>
      <c r="R27" s="230"/>
      <c r="S27" s="225"/>
      <c r="T27" s="226"/>
      <c r="U27" s="226"/>
      <c r="V27" s="226"/>
      <c r="W27" s="226"/>
      <c r="X27" s="226"/>
      <c r="Y27" s="226"/>
      <c r="Z27" s="227"/>
      <c r="AA27" s="1"/>
    </row>
    <row r="28" spans="1:27" s="1" customFormat="1" ht="18.75" x14ac:dyDescent="0.2">
      <c r="A28" s="14">
        <f>S22+1</f>
        <v>45095</v>
      </c>
      <c r="B28" s="15"/>
      <c r="C28" s="12">
        <f>A28+1</f>
        <v>45096</v>
      </c>
      <c r="D28" s="13"/>
      <c r="E28" s="12">
        <f>C28+1</f>
        <v>45097</v>
      </c>
      <c r="F28" s="13"/>
      <c r="G28" s="12">
        <f>E28+1</f>
        <v>45098</v>
      </c>
      <c r="H28" s="13"/>
      <c r="I28" s="12">
        <f>G28+1</f>
        <v>45099</v>
      </c>
      <c r="J28" s="13"/>
      <c r="K28" s="233">
        <f>I28+1</f>
        <v>45100</v>
      </c>
      <c r="L28" s="234"/>
      <c r="M28" s="235"/>
      <c r="N28" s="235"/>
      <c r="O28" s="235"/>
      <c r="P28" s="235"/>
      <c r="Q28" s="235"/>
      <c r="R28" s="236"/>
      <c r="S28" s="242">
        <f>K28+1</f>
        <v>45101</v>
      </c>
      <c r="T28" s="243"/>
      <c r="U28" s="231"/>
      <c r="V28" s="231"/>
      <c r="W28" s="231"/>
      <c r="X28" s="231"/>
      <c r="Y28" s="231"/>
      <c r="Z28" s="232"/>
    </row>
    <row r="29" spans="1:27" s="1" customFormat="1" x14ac:dyDescent="0.2">
      <c r="A29" s="218"/>
      <c r="B29" s="219"/>
      <c r="C29" s="215"/>
      <c r="D29" s="216"/>
      <c r="E29" s="215"/>
      <c r="F29" s="216"/>
      <c r="G29" s="215"/>
      <c r="H29" s="216"/>
      <c r="I29" s="215"/>
      <c r="J29" s="216"/>
      <c r="K29" s="215"/>
      <c r="L29" s="217"/>
      <c r="M29" s="217"/>
      <c r="N29" s="217"/>
      <c r="O29" s="217"/>
      <c r="P29" s="217"/>
      <c r="Q29" s="217"/>
      <c r="R29" s="216"/>
      <c r="S29" s="218"/>
      <c r="T29" s="219"/>
      <c r="U29" s="219"/>
      <c r="V29" s="219"/>
      <c r="W29" s="219"/>
      <c r="X29" s="219"/>
      <c r="Y29" s="219"/>
      <c r="Z29" s="220"/>
    </row>
    <row r="30" spans="1:27" s="1" customFormat="1" x14ac:dyDescent="0.2">
      <c r="A30" s="218"/>
      <c r="B30" s="219"/>
      <c r="C30" s="215"/>
      <c r="D30" s="216"/>
      <c r="E30" s="215"/>
      <c r="F30" s="216"/>
      <c r="G30" s="215"/>
      <c r="H30" s="216"/>
      <c r="I30" s="215"/>
      <c r="J30" s="216"/>
      <c r="K30" s="215"/>
      <c r="L30" s="217"/>
      <c r="M30" s="217"/>
      <c r="N30" s="217"/>
      <c r="O30" s="217"/>
      <c r="P30" s="217"/>
      <c r="Q30" s="217"/>
      <c r="R30" s="216"/>
      <c r="S30" s="218"/>
      <c r="T30" s="219"/>
      <c r="U30" s="219"/>
      <c r="V30" s="219"/>
      <c r="W30" s="219"/>
      <c r="X30" s="219"/>
      <c r="Y30" s="219"/>
      <c r="Z30" s="220"/>
    </row>
    <row r="31" spans="1:27" s="1" customFormat="1" x14ac:dyDescent="0.2">
      <c r="A31" s="218"/>
      <c r="B31" s="219"/>
      <c r="C31" s="215"/>
      <c r="D31" s="216"/>
      <c r="E31" s="215"/>
      <c r="F31" s="216"/>
      <c r="G31" s="215"/>
      <c r="H31" s="216"/>
      <c r="I31" s="215"/>
      <c r="J31" s="216"/>
      <c r="K31" s="215"/>
      <c r="L31" s="217"/>
      <c r="M31" s="217"/>
      <c r="N31" s="217"/>
      <c r="O31" s="217"/>
      <c r="P31" s="217"/>
      <c r="Q31" s="217"/>
      <c r="R31" s="216"/>
      <c r="S31" s="218"/>
      <c r="T31" s="219"/>
      <c r="U31" s="219"/>
      <c r="V31" s="219"/>
      <c r="W31" s="219"/>
      <c r="X31" s="219"/>
      <c r="Y31" s="219"/>
      <c r="Z31" s="220"/>
    </row>
    <row r="32" spans="1:27" s="1" customFormat="1" x14ac:dyDescent="0.2">
      <c r="A32" s="218"/>
      <c r="B32" s="219"/>
      <c r="C32" s="215"/>
      <c r="D32" s="216"/>
      <c r="E32" s="215"/>
      <c r="F32" s="216"/>
      <c r="G32" s="215"/>
      <c r="H32" s="216"/>
      <c r="I32" s="215"/>
      <c r="J32" s="216"/>
      <c r="K32" s="215"/>
      <c r="L32" s="217"/>
      <c r="M32" s="217"/>
      <c r="N32" s="217"/>
      <c r="O32" s="217"/>
      <c r="P32" s="217"/>
      <c r="Q32" s="217"/>
      <c r="R32" s="216"/>
      <c r="S32" s="218"/>
      <c r="T32" s="219"/>
      <c r="U32" s="219"/>
      <c r="V32" s="219"/>
      <c r="W32" s="219"/>
      <c r="X32" s="219"/>
      <c r="Y32" s="219"/>
      <c r="Z32" s="220"/>
    </row>
    <row r="33" spans="1:27" s="2" customFormat="1" x14ac:dyDescent="0.2">
      <c r="A33" s="225"/>
      <c r="B33" s="226"/>
      <c r="C33" s="228"/>
      <c r="D33" s="230"/>
      <c r="E33" s="228"/>
      <c r="F33" s="230"/>
      <c r="G33" s="228"/>
      <c r="H33" s="230"/>
      <c r="I33" s="228"/>
      <c r="J33" s="230"/>
      <c r="K33" s="228"/>
      <c r="L33" s="229"/>
      <c r="M33" s="229"/>
      <c r="N33" s="229"/>
      <c r="O33" s="229"/>
      <c r="P33" s="229"/>
      <c r="Q33" s="229"/>
      <c r="R33" s="230"/>
      <c r="S33" s="225"/>
      <c r="T33" s="226"/>
      <c r="U33" s="226"/>
      <c r="V33" s="226"/>
      <c r="W33" s="226"/>
      <c r="X33" s="226"/>
      <c r="Y33" s="226"/>
      <c r="Z33" s="227"/>
      <c r="AA33" s="1"/>
    </row>
    <row r="34" spans="1:27" s="1" customFormat="1" ht="18.75" x14ac:dyDescent="0.2">
      <c r="A34" s="14">
        <f>S28+1</f>
        <v>45102</v>
      </c>
      <c r="B34" s="15"/>
      <c r="C34" s="12">
        <f>A34+1</f>
        <v>45103</v>
      </c>
      <c r="D34" s="13"/>
      <c r="E34" s="12">
        <f>C34+1</f>
        <v>45104</v>
      </c>
      <c r="F34" s="13"/>
      <c r="G34" s="12">
        <f>E34+1</f>
        <v>45105</v>
      </c>
      <c r="H34" s="13"/>
      <c r="I34" s="12">
        <f>G34+1</f>
        <v>45106</v>
      </c>
      <c r="J34" s="13"/>
      <c r="K34" s="233">
        <f>I34+1</f>
        <v>45107</v>
      </c>
      <c r="L34" s="234"/>
      <c r="M34" s="235"/>
      <c r="N34" s="235"/>
      <c r="O34" s="235"/>
      <c r="P34" s="235"/>
      <c r="Q34" s="235"/>
      <c r="R34" s="236"/>
      <c r="S34" s="242">
        <f>K34+1</f>
        <v>45108</v>
      </c>
      <c r="T34" s="243"/>
      <c r="U34" s="231"/>
      <c r="V34" s="231"/>
      <c r="W34" s="231"/>
      <c r="X34" s="231"/>
      <c r="Y34" s="231"/>
      <c r="Z34" s="232"/>
    </row>
    <row r="35" spans="1:27" s="1" customFormat="1" x14ac:dyDescent="0.2">
      <c r="A35" s="218"/>
      <c r="B35" s="219"/>
      <c r="C35" s="215"/>
      <c r="D35" s="216"/>
      <c r="E35" s="215"/>
      <c r="F35" s="216"/>
      <c r="G35" s="215"/>
      <c r="H35" s="216"/>
      <c r="I35" s="215"/>
      <c r="J35" s="216"/>
      <c r="K35" s="215"/>
      <c r="L35" s="217"/>
      <c r="M35" s="217"/>
      <c r="N35" s="217"/>
      <c r="O35" s="217"/>
      <c r="P35" s="217"/>
      <c r="Q35" s="217"/>
      <c r="R35" s="216"/>
      <c r="S35" s="218"/>
      <c r="T35" s="219"/>
      <c r="U35" s="219"/>
      <c r="V35" s="219"/>
      <c r="W35" s="219"/>
      <c r="X35" s="219"/>
      <c r="Y35" s="219"/>
      <c r="Z35" s="220"/>
    </row>
    <row r="36" spans="1:27" s="1" customFormat="1" x14ac:dyDescent="0.2">
      <c r="A36" s="218"/>
      <c r="B36" s="219"/>
      <c r="C36" s="215"/>
      <c r="D36" s="216"/>
      <c r="E36" s="215"/>
      <c r="F36" s="216"/>
      <c r="G36" s="215"/>
      <c r="H36" s="216"/>
      <c r="I36" s="215"/>
      <c r="J36" s="216"/>
      <c r="K36" s="215"/>
      <c r="L36" s="217"/>
      <c r="M36" s="217"/>
      <c r="N36" s="217"/>
      <c r="O36" s="217"/>
      <c r="P36" s="217"/>
      <c r="Q36" s="217"/>
      <c r="R36" s="216"/>
      <c r="S36" s="218"/>
      <c r="T36" s="219"/>
      <c r="U36" s="219"/>
      <c r="V36" s="219"/>
      <c r="W36" s="219"/>
      <c r="X36" s="219"/>
      <c r="Y36" s="219"/>
      <c r="Z36" s="220"/>
    </row>
    <row r="37" spans="1:27" s="1" customFormat="1" x14ac:dyDescent="0.2">
      <c r="A37" s="218"/>
      <c r="B37" s="219"/>
      <c r="C37" s="215"/>
      <c r="D37" s="216"/>
      <c r="E37" s="215"/>
      <c r="F37" s="216"/>
      <c r="G37" s="215"/>
      <c r="H37" s="216"/>
      <c r="I37" s="215"/>
      <c r="J37" s="216"/>
      <c r="K37" s="215"/>
      <c r="L37" s="217"/>
      <c r="M37" s="217"/>
      <c r="N37" s="217"/>
      <c r="O37" s="217"/>
      <c r="P37" s="217"/>
      <c r="Q37" s="217"/>
      <c r="R37" s="216"/>
      <c r="S37" s="218"/>
      <c r="T37" s="219"/>
      <c r="U37" s="219"/>
      <c r="V37" s="219"/>
      <c r="W37" s="219"/>
      <c r="X37" s="219"/>
      <c r="Y37" s="219"/>
      <c r="Z37" s="220"/>
    </row>
    <row r="38" spans="1:27" s="1" customFormat="1" x14ac:dyDescent="0.2">
      <c r="A38" s="218"/>
      <c r="B38" s="219"/>
      <c r="C38" s="215"/>
      <c r="D38" s="216"/>
      <c r="E38" s="215"/>
      <c r="F38" s="216"/>
      <c r="G38" s="215"/>
      <c r="H38" s="216"/>
      <c r="I38" s="215"/>
      <c r="J38" s="216"/>
      <c r="K38" s="215"/>
      <c r="L38" s="217"/>
      <c r="M38" s="217"/>
      <c r="N38" s="217"/>
      <c r="O38" s="217"/>
      <c r="P38" s="217"/>
      <c r="Q38" s="217"/>
      <c r="R38" s="216"/>
      <c r="S38" s="218"/>
      <c r="T38" s="219"/>
      <c r="U38" s="219"/>
      <c r="V38" s="219"/>
      <c r="W38" s="219"/>
      <c r="X38" s="219"/>
      <c r="Y38" s="219"/>
      <c r="Z38" s="220"/>
    </row>
    <row r="39" spans="1:27" s="2" customFormat="1" x14ac:dyDescent="0.2">
      <c r="A39" s="225"/>
      <c r="B39" s="226"/>
      <c r="C39" s="228"/>
      <c r="D39" s="230"/>
      <c r="E39" s="228"/>
      <c r="F39" s="230"/>
      <c r="G39" s="228"/>
      <c r="H39" s="230"/>
      <c r="I39" s="228"/>
      <c r="J39" s="230"/>
      <c r="K39" s="228"/>
      <c r="L39" s="229"/>
      <c r="M39" s="229"/>
      <c r="N39" s="229"/>
      <c r="O39" s="229"/>
      <c r="P39" s="229"/>
      <c r="Q39" s="229"/>
      <c r="R39" s="230"/>
      <c r="S39" s="225"/>
      <c r="T39" s="226"/>
      <c r="U39" s="226"/>
      <c r="V39" s="226"/>
      <c r="W39" s="226"/>
      <c r="X39" s="226"/>
      <c r="Y39" s="226"/>
      <c r="Z39" s="227"/>
      <c r="AA39" s="1"/>
    </row>
    <row r="40" spans="1:27" ht="18.75" x14ac:dyDescent="0.2">
      <c r="A40" s="14">
        <f>S34+1</f>
        <v>45109</v>
      </c>
      <c r="B40" s="15"/>
      <c r="C40" s="12">
        <f>A40+1</f>
        <v>45110</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218"/>
      <c r="B41" s="219"/>
      <c r="C41" s="215"/>
      <c r="D41" s="216"/>
      <c r="E41" s="18"/>
      <c r="F41" s="6"/>
      <c r="G41" s="6"/>
      <c r="H41" s="6"/>
      <c r="I41" s="6"/>
      <c r="J41" s="6"/>
      <c r="K41" s="6"/>
      <c r="L41" s="6"/>
      <c r="M41" s="6"/>
      <c r="N41" s="6"/>
      <c r="O41" s="6"/>
      <c r="P41" s="6"/>
      <c r="Q41" s="6"/>
      <c r="R41" s="6"/>
      <c r="S41" s="6"/>
      <c r="T41" s="6"/>
      <c r="U41" s="6"/>
      <c r="V41" s="6"/>
      <c r="W41" s="6"/>
      <c r="X41" s="6"/>
      <c r="Y41" s="6"/>
      <c r="Z41" s="8"/>
    </row>
    <row r="42" spans="1:27" x14ac:dyDescent="0.2">
      <c r="A42" s="218"/>
      <c r="B42" s="219"/>
      <c r="C42" s="215"/>
      <c r="D42" s="216"/>
      <c r="E42" s="18"/>
      <c r="F42" s="6"/>
      <c r="G42" s="6"/>
      <c r="H42" s="6"/>
      <c r="I42" s="6"/>
      <c r="J42" s="6"/>
      <c r="K42" s="6"/>
      <c r="L42" s="6"/>
      <c r="M42" s="6"/>
      <c r="N42" s="6"/>
      <c r="O42" s="6"/>
      <c r="P42" s="6"/>
      <c r="Q42" s="6"/>
      <c r="R42" s="6"/>
      <c r="S42" s="6"/>
      <c r="T42" s="6"/>
      <c r="U42" s="6"/>
      <c r="V42" s="6"/>
      <c r="W42" s="6"/>
      <c r="X42" s="6"/>
      <c r="Y42" s="6"/>
      <c r="Z42" s="7"/>
    </row>
    <row r="43" spans="1:27" x14ac:dyDescent="0.2">
      <c r="A43" s="218"/>
      <c r="B43" s="219"/>
      <c r="C43" s="215"/>
      <c r="D43" s="216"/>
      <c r="E43" s="18"/>
      <c r="F43" s="6"/>
      <c r="G43" s="6"/>
      <c r="H43" s="6"/>
      <c r="I43" s="6"/>
      <c r="J43" s="6"/>
      <c r="K43" s="6"/>
      <c r="L43" s="6"/>
      <c r="M43" s="6"/>
      <c r="N43" s="6"/>
      <c r="O43" s="6"/>
      <c r="P43" s="6"/>
      <c r="Q43" s="6"/>
      <c r="R43" s="6"/>
      <c r="S43" s="6"/>
      <c r="T43" s="6"/>
      <c r="U43" s="6"/>
      <c r="V43" s="6"/>
      <c r="W43" s="6"/>
      <c r="X43" s="6"/>
      <c r="Y43" s="6"/>
      <c r="Z43" s="7"/>
    </row>
    <row r="44" spans="1:27" x14ac:dyDescent="0.2">
      <c r="A44" s="218"/>
      <c r="B44" s="219"/>
      <c r="C44" s="215"/>
      <c r="D44" s="216"/>
      <c r="E44" s="18"/>
      <c r="F44" s="6"/>
      <c r="G44" s="6"/>
      <c r="H44" s="6"/>
      <c r="I44" s="6"/>
      <c r="J44" s="6"/>
      <c r="K44" s="223" t="s">
        <v>5</v>
      </c>
      <c r="L44" s="223"/>
      <c r="M44" s="223"/>
      <c r="N44" s="223"/>
      <c r="O44" s="223"/>
      <c r="P44" s="223"/>
      <c r="Q44" s="223"/>
      <c r="R44" s="223"/>
      <c r="S44" s="223"/>
      <c r="T44" s="223"/>
      <c r="U44" s="223"/>
      <c r="V44" s="223"/>
      <c r="W44" s="223"/>
      <c r="X44" s="223"/>
      <c r="Y44" s="223"/>
      <c r="Z44" s="224"/>
    </row>
    <row r="45" spans="1:27" s="1" customFormat="1" x14ac:dyDescent="0.2">
      <c r="A45" s="225"/>
      <c r="B45" s="226"/>
      <c r="C45" s="228"/>
      <c r="D45" s="230"/>
      <c r="E45" s="19"/>
      <c r="F45" s="20"/>
      <c r="G45" s="20"/>
      <c r="H45" s="20"/>
      <c r="I45" s="20"/>
      <c r="J45" s="20"/>
      <c r="K45" s="221" t="s">
        <v>4</v>
      </c>
      <c r="L45" s="221"/>
      <c r="M45" s="221"/>
      <c r="N45" s="221"/>
      <c r="O45" s="221"/>
      <c r="P45" s="221"/>
      <c r="Q45" s="221"/>
      <c r="R45" s="221"/>
      <c r="S45" s="221"/>
      <c r="T45" s="221"/>
      <c r="U45" s="221"/>
      <c r="V45" s="221"/>
      <c r="W45" s="221"/>
      <c r="X45" s="221"/>
      <c r="Y45" s="221"/>
      <c r="Z45" s="22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scale="99"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9174B4-79F5-4746-9CDB-E9C52686644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DDBF91D4-1F5E-44A6-A437-AF1967BF5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89F20-8AA3-4F31-8A99-4EB9AC7D8C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Cars</vt:lpstr>
      <vt:lpstr>Book Details</vt:lpstr>
      <vt:lpstr>Dec22</vt:lpstr>
      <vt:lpstr>Jan23</vt:lpstr>
      <vt:lpstr>Feb23</vt:lpstr>
      <vt:lpstr>Mar23</vt:lpstr>
      <vt:lpstr>Apr23</vt:lpstr>
      <vt:lpstr>May23</vt:lpstr>
      <vt:lpstr>Jun23</vt:lpstr>
      <vt:lpstr>Jul23</vt:lpstr>
      <vt:lpstr>Aug23</vt:lpstr>
      <vt:lpstr>Sep23</vt:lpstr>
      <vt:lpstr>Oct23</vt:lpstr>
      <vt:lpstr>Nov23</vt:lpstr>
      <vt:lpstr>About</vt:lpstr>
      <vt:lpstr>Annual Summary</vt:lpstr>
      <vt:lpstr>'Apr23'!Print_Area</vt:lpstr>
      <vt:lpstr>'Aug23'!Print_Area</vt:lpstr>
      <vt:lpstr>'Dec22'!Print_Area</vt:lpstr>
      <vt:lpstr>'Feb23'!Print_Area</vt:lpstr>
      <vt:lpstr>'Jan23'!Print_Area</vt:lpstr>
      <vt:lpstr>'Jul23'!Print_Area</vt:lpstr>
      <vt:lpstr>'Jun23'!Print_Area</vt:lpstr>
      <vt:lpstr>'Mar23'!Print_Area</vt:lpstr>
      <vt:lpstr>'May23'!Print_Area</vt:lpstr>
      <vt:lpstr>'Nov23'!Print_Area</vt:lpstr>
      <vt:lpstr>'Oct23'!Print_Area</vt:lpstr>
      <vt:lpstr>'Sep23'!Print_Area</vt:lpstr>
      <vt:lpstr>start_day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2021-12-13T06:53:41Z</dcterms:created>
  <dcterms:modified xsi:type="dcterms:W3CDTF">2023-01-21T08:10:13Z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